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DRIVERS - VHCVT\DWC_Project\Grow\"/>
    </mc:Choice>
  </mc:AlternateContent>
  <bookViews>
    <workbookView xWindow="0" yWindow="0" windowWidth="21570" windowHeight="9405" activeTab="1"/>
  </bookViews>
  <sheets>
    <sheet name="GH Original" sheetId="1" r:id="rId1"/>
    <sheet name="GWE Custom schedule" sheetId="2" r:id="rId2"/>
    <sheet name="NPK Calculator" sheetId="6" r:id="rId3"/>
    <sheet name="EC PPM conversion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7" i="2" l="1"/>
  <c r="Q17" i="2"/>
  <c r="P17" i="2"/>
  <c r="R16" i="2"/>
  <c r="Q16" i="2"/>
  <c r="P16" i="2"/>
  <c r="R15" i="2"/>
  <c r="Q15" i="2"/>
  <c r="P15" i="2"/>
  <c r="R14" i="2"/>
  <c r="Q14" i="2"/>
  <c r="P14" i="2"/>
  <c r="R13" i="2"/>
  <c r="Q13" i="2"/>
  <c r="P13" i="2"/>
  <c r="R12" i="2"/>
  <c r="Q12" i="2"/>
  <c r="P12" i="2"/>
  <c r="R11" i="2"/>
  <c r="Q11" i="2"/>
  <c r="P11" i="2"/>
  <c r="R10" i="2"/>
  <c r="Q10" i="2"/>
  <c r="P10" i="2"/>
  <c r="R9" i="2"/>
  <c r="Q9" i="2"/>
  <c r="P9" i="2"/>
  <c r="R8" i="2"/>
  <c r="Q8" i="2"/>
  <c r="P8" i="2"/>
  <c r="R7" i="2"/>
  <c r="Q7" i="2"/>
  <c r="P7" i="2"/>
  <c r="B16" i="1"/>
  <c r="E27" i="6" l="1"/>
  <c r="D27" i="6"/>
  <c r="C27" i="6"/>
  <c r="E26" i="6"/>
  <c r="D26" i="6"/>
  <c r="C26" i="6"/>
  <c r="E25" i="6"/>
  <c r="D25" i="6"/>
  <c r="C25" i="6"/>
  <c r="D9" i="6"/>
  <c r="I7" i="6"/>
  <c r="G5" i="6" s="1"/>
  <c r="G4" i="6" l="1"/>
  <c r="D10" i="6" s="1"/>
  <c r="G3" i="6"/>
  <c r="E9" i="6" s="1"/>
  <c r="E11" i="6"/>
  <c r="C11" i="6"/>
  <c r="D11" i="6"/>
  <c r="C9" i="6" l="1"/>
  <c r="E10" i="6"/>
  <c r="E12" i="6" s="1"/>
  <c r="D12" i="6"/>
  <c r="C10" i="6"/>
  <c r="F26" i="2"/>
  <c r="E26" i="2"/>
  <c r="C26" i="2"/>
  <c r="B26" i="2"/>
  <c r="B25" i="2"/>
  <c r="C25" i="2" s="1"/>
  <c r="D25" i="2" s="1"/>
  <c r="E25" i="2" s="1"/>
  <c r="F25" i="2" s="1"/>
  <c r="G25" i="2" s="1"/>
  <c r="H25" i="2" s="1"/>
  <c r="I25" i="2" s="1"/>
  <c r="J25" i="2" s="1"/>
  <c r="K25" i="2" s="1"/>
  <c r="L25" i="2" s="1"/>
  <c r="M25" i="2" s="1"/>
  <c r="C12" i="6" l="1"/>
  <c r="C13" i="6" s="1"/>
  <c r="B10" i="2"/>
  <c r="E13" i="6" l="1"/>
  <c r="D13" i="6"/>
  <c r="B16" i="2" l="1"/>
  <c r="B24" i="2" s="1"/>
  <c r="J23" i="2" l="1"/>
  <c r="G23" i="2"/>
  <c r="D23" i="2"/>
  <c r="L22" i="2"/>
  <c r="I22" i="2"/>
  <c r="F22" i="2"/>
  <c r="C22" i="2"/>
  <c r="H21" i="2"/>
  <c r="E21" i="2"/>
  <c r="B21" i="2"/>
  <c r="J20" i="2"/>
  <c r="G20" i="2"/>
  <c r="D20" i="2"/>
  <c r="L23" i="2"/>
  <c r="I23" i="2"/>
  <c r="F23" i="2"/>
  <c r="C23" i="2"/>
  <c r="K22" i="2"/>
  <c r="H22" i="2"/>
  <c r="E22" i="2"/>
  <c r="B22" i="2"/>
  <c r="G21" i="2"/>
  <c r="D21" i="2"/>
  <c r="L20" i="2"/>
  <c r="I20" i="2"/>
  <c r="F20" i="2"/>
  <c r="C20" i="2"/>
  <c r="K23" i="2"/>
  <c r="H23" i="2"/>
  <c r="E23" i="2"/>
  <c r="J22" i="2"/>
  <c r="G22" i="2"/>
  <c r="D22" i="2"/>
  <c r="I21" i="2"/>
  <c r="F21" i="2"/>
  <c r="C21" i="2"/>
  <c r="K20" i="2"/>
  <c r="H20" i="2"/>
  <c r="E20" i="2"/>
  <c r="B20" i="2"/>
  <c r="B22" i="1"/>
  <c r="L22" i="1" l="1"/>
  <c r="B21" i="1"/>
  <c r="C22" i="1"/>
  <c r="D22" i="1"/>
  <c r="E22" i="1"/>
  <c r="F22" i="1"/>
  <c r="G22" i="1"/>
  <c r="H22" i="1"/>
  <c r="I22" i="1"/>
  <c r="K20" i="1"/>
  <c r="B20" i="1"/>
  <c r="C20" i="1"/>
  <c r="D20" i="1"/>
  <c r="E20" i="1"/>
  <c r="F20" i="1"/>
  <c r="G20" i="1"/>
  <c r="H20" i="1"/>
  <c r="I20" i="1"/>
  <c r="J20" i="1"/>
  <c r="K22" i="1"/>
  <c r="C21" i="1"/>
  <c r="D21" i="1"/>
  <c r="E21" i="1"/>
  <c r="F21" i="1"/>
  <c r="G21" i="1"/>
  <c r="H21" i="1"/>
  <c r="I21" i="1"/>
  <c r="J22" i="1"/>
  <c r="L20" i="1"/>
</calcChain>
</file>

<file path=xl/sharedStrings.xml><?xml version="1.0" encoding="utf-8"?>
<sst xmlns="http://schemas.openxmlformats.org/spreadsheetml/2006/main" count="196" uniqueCount="97">
  <si>
    <t>amounts per US gallon (L)</t>
  </si>
  <si>
    <t>bloom</t>
  </si>
  <si>
    <t>growth</t>
  </si>
  <si>
    <t>week</t>
  </si>
  <si>
    <t>ppm range</t>
  </si>
  <si>
    <t>18 hrs light</t>
  </si>
  <si>
    <t>12 hrs</t>
  </si>
  <si>
    <t>seedling</t>
  </si>
  <si>
    <t>early growth</t>
  </si>
  <si>
    <t>late growth</t>
  </si>
  <si>
    <t>transition</t>
  </si>
  <si>
    <t>early bloom</t>
  </si>
  <si>
    <t>mid bloom</t>
  </si>
  <si>
    <t>late bloom</t>
  </si>
  <si>
    <t>ripen</t>
  </si>
  <si>
    <t>flush</t>
  </si>
  <si>
    <t>stage</t>
  </si>
  <si>
    <t>350-400</t>
  </si>
  <si>
    <t>150-1350</t>
  </si>
  <si>
    <t>950-1400</t>
  </si>
  <si>
    <t>900-1300</t>
  </si>
  <si>
    <t>950-1300</t>
  </si>
  <si>
    <t>950-1350</t>
  </si>
  <si>
    <t>1000-1400</t>
  </si>
  <si>
    <t>1050-1400</t>
  </si>
  <si>
    <t>1000-1300</t>
  </si>
  <si>
    <t>750-1150</t>
  </si>
  <si>
    <t>0-50</t>
  </si>
  <si>
    <t>micro (ml)</t>
  </si>
  <si>
    <t>gro (ml)</t>
  </si>
  <si>
    <t>bloom (ml)</t>
  </si>
  <si>
    <t>Total water (L)</t>
  </si>
  <si>
    <t>Half recommended</t>
  </si>
  <si>
    <t>pH recommendation : 5.5 - 6.5</t>
  </si>
  <si>
    <t>Conversion chart</t>
  </si>
  <si>
    <t>1 TSP (teaspoon)</t>
  </si>
  <si>
    <t>5 ml</t>
  </si>
  <si>
    <t>1 TBSL (Tablespoon)</t>
  </si>
  <si>
    <t>15 ml</t>
  </si>
  <si>
    <t>1 oz</t>
  </si>
  <si>
    <t>30 ml</t>
  </si>
  <si>
    <t>1 Qt</t>
  </si>
  <si>
    <t>946 ml</t>
  </si>
  <si>
    <t>1 Gal (US)</t>
  </si>
  <si>
    <t>3.785 L</t>
  </si>
  <si>
    <t>Made into Excel sheet from GH feed schedule online PDF.</t>
  </si>
  <si>
    <t>add used nutes here</t>
  </si>
  <si>
    <t>per manuafacturer spec</t>
  </si>
  <si>
    <t>Usage:</t>
  </si>
  <si>
    <t>Enter your total amount of water used for the system, all cells will update.</t>
  </si>
  <si>
    <t xml:space="preserve"> = (manufacturer spec* half recommended (cell B16)) / US Gal in L - (cell B1)</t>
  </si>
  <si>
    <t>formula</t>
  </si>
  <si>
    <t>If using less than half recommended, change cell B16 so that its =Total water/your ratio</t>
  </si>
  <si>
    <t>eg: 1/3rd of recommended means cell B16 =E16/3</t>
  </si>
  <si>
    <t xml:space="preserve">add extra used nutes </t>
  </si>
  <si>
    <t>CalMag (1ml/L)</t>
  </si>
  <si>
    <t>12 hrs light</t>
  </si>
  <si>
    <t>GWE Custom Nutrient schedule RECIRCULATION</t>
  </si>
  <si>
    <t>Silicon+ (ml per L - Dilute in 5L before adding)</t>
  </si>
  <si>
    <t>Voodoo Juice (ml per L)</t>
  </si>
  <si>
    <t>voodoo juice</t>
  </si>
  <si>
    <t>CalMag (ADD BE4 MICRO)</t>
  </si>
  <si>
    <t>Silicon+ (ADD BE4 MICRO)</t>
  </si>
  <si>
    <t>ppm based on RO water.</t>
  </si>
  <si>
    <t>ppm levels to be based on RO water.</t>
  </si>
  <si>
    <t>NPK ratios</t>
  </si>
  <si>
    <t>Micro</t>
  </si>
  <si>
    <t>Gro</t>
  </si>
  <si>
    <t>N</t>
  </si>
  <si>
    <t>P</t>
  </si>
  <si>
    <t>K</t>
  </si>
  <si>
    <t>Bloom</t>
  </si>
  <si>
    <t>volume (ml)</t>
  </si>
  <si>
    <t>total volume</t>
  </si>
  <si>
    <t>Ratio</t>
  </si>
  <si>
    <t>Combined NPK</t>
  </si>
  <si>
    <t>Growth</t>
  </si>
  <si>
    <t>early mid bloom</t>
  </si>
  <si>
    <t>veg</t>
  </si>
  <si>
    <t>flower</t>
  </si>
  <si>
    <t>NPK Ratio</t>
  </si>
  <si>
    <t>Wk1</t>
  </si>
  <si>
    <t>Wk2</t>
  </si>
  <si>
    <t>Wk3</t>
  </si>
  <si>
    <t>Wk4</t>
  </si>
  <si>
    <t>Wk5</t>
  </si>
  <si>
    <t>Wk6</t>
  </si>
  <si>
    <t>Wk7</t>
  </si>
  <si>
    <t>Wk8</t>
  </si>
  <si>
    <t>Wk9</t>
  </si>
  <si>
    <t>Wk10</t>
  </si>
  <si>
    <t>Wk11</t>
  </si>
  <si>
    <t>Wk12</t>
  </si>
  <si>
    <t>Combined NPK Ratio when added</t>
  </si>
  <si>
    <t>H2O2 (7.5ml/10L) - NOT WITH VOODOO</t>
  </si>
  <si>
    <t>H2O2 - NOT WITH VOODOO</t>
  </si>
  <si>
    <t>Check mixing values when using other nutrients/additives, like strength H2O2/Si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</si>
</sst>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 applyFill="1" applyBorder="1"/>
    <xf numFmtId="0" fontId="1" fillId="0" borderId="9" xfId="0" applyFont="1" applyBorder="1"/>
    <xf numFmtId="0" fontId="1" fillId="0" borderId="11" xfId="0" applyFont="1" applyBorder="1"/>
    <xf numFmtId="0" fontId="2" fillId="0" borderId="9" xfId="0" applyFont="1" applyBorder="1"/>
    <xf numFmtId="164" fontId="1" fillId="0" borderId="1" xfId="0" applyNumberFormat="1" applyFont="1" applyBorder="1"/>
    <xf numFmtId="164" fontId="1" fillId="0" borderId="2" xfId="0" applyNumberFormat="1" applyFont="1" applyBorder="1"/>
    <xf numFmtId="164" fontId="1" fillId="0" borderId="3" xfId="0" applyNumberFormat="1" applyFont="1" applyBorder="1"/>
    <xf numFmtId="164" fontId="1" fillId="0" borderId="4" xfId="0" applyNumberFormat="1" applyFont="1" applyBorder="1"/>
    <xf numFmtId="164" fontId="1" fillId="0" borderId="0" xfId="0" applyNumberFormat="1" applyFont="1" applyBorder="1"/>
    <xf numFmtId="164" fontId="1" fillId="0" borderId="5" xfId="0" applyNumberFormat="1" applyFont="1" applyBorder="1"/>
    <xf numFmtId="164" fontId="1" fillId="0" borderId="0" xfId="0" applyNumberFormat="1" applyFont="1" applyFill="1" applyBorder="1"/>
    <xf numFmtId="164" fontId="1" fillId="0" borderId="6" xfId="0" applyNumberFormat="1" applyFont="1" applyBorder="1"/>
    <xf numFmtId="164" fontId="1" fillId="0" borderId="7" xfId="0" applyNumberFormat="1" applyFont="1" applyBorder="1"/>
    <xf numFmtId="164" fontId="1" fillId="0" borderId="8" xfId="0" applyNumberFormat="1" applyFont="1" applyBorder="1"/>
    <xf numFmtId="0" fontId="1" fillId="0" borderId="3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0" fillId="0" borderId="0" xfId="0" applyFont="1"/>
    <xf numFmtId="0" fontId="3" fillId="0" borderId="0" xfId="0" applyFont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Font="1" applyBorder="1"/>
    <xf numFmtId="0" fontId="0" fillId="0" borderId="5" xfId="0" applyFont="1" applyBorder="1"/>
    <xf numFmtId="0" fontId="0" fillId="0" borderId="6" xfId="0" applyFont="1" applyBorder="1"/>
    <xf numFmtId="0" fontId="0" fillId="0" borderId="12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/>
    <xf numFmtId="164" fontId="0" fillId="0" borderId="4" xfId="0" applyNumberFormat="1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15" xfId="0" applyFont="1" applyBorder="1"/>
    <xf numFmtId="0" fontId="0" fillId="0" borderId="4" xfId="0" applyFont="1" applyFill="1" applyBorder="1"/>
    <xf numFmtId="1" fontId="0" fillId="0" borderId="1" xfId="0" applyNumberFormat="1" applyFont="1" applyBorder="1"/>
    <xf numFmtId="1" fontId="0" fillId="0" borderId="2" xfId="0" applyNumberFormat="1" applyFont="1" applyBorder="1"/>
    <xf numFmtId="1" fontId="0" fillId="0" borderId="3" xfId="0" applyNumberFormat="1" applyFont="1" applyBorder="1"/>
    <xf numFmtId="1" fontId="0" fillId="0" borderId="4" xfId="0" applyNumberFormat="1" applyFont="1" applyBorder="1"/>
    <xf numFmtId="1" fontId="0" fillId="0" borderId="0" xfId="0" applyNumberFormat="1" applyFont="1" applyBorder="1"/>
    <xf numFmtId="1" fontId="0" fillId="0" borderId="5" xfId="0" applyNumberFormat="1" applyFont="1" applyBorder="1"/>
    <xf numFmtId="1" fontId="0" fillId="0" borderId="6" xfId="0" applyNumberFormat="1" applyFont="1" applyBorder="1"/>
    <xf numFmtId="1" fontId="0" fillId="0" borderId="7" xfId="0" applyNumberFormat="1" applyFont="1" applyBorder="1"/>
    <xf numFmtId="1" fontId="0" fillId="0" borderId="8" xfId="0" applyNumberFormat="1" applyFont="1" applyBorder="1"/>
    <xf numFmtId="1" fontId="0" fillId="0" borderId="10" xfId="0" applyNumberFormat="1" applyFont="1" applyBorder="1"/>
    <xf numFmtId="1" fontId="0" fillId="0" borderId="11" xfId="0" applyNumberFormat="1" applyFont="1" applyBorder="1"/>
    <xf numFmtId="1" fontId="0" fillId="0" borderId="12" xfId="0" applyNumberFormat="1" applyFont="1" applyBorder="1"/>
    <xf numFmtId="0" fontId="0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5" xfId="0" applyFont="1" applyBorder="1" applyAlignment="1">
      <alignment horizontal="left"/>
    </xf>
    <xf numFmtId="0" fontId="0" fillId="0" borderId="0" xfId="0" applyFont="1" applyAlignment="1">
      <alignment horizontal="center"/>
    </xf>
    <xf numFmtId="21" fontId="0" fillId="0" borderId="0" xfId="0" applyNumberFormat="1"/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0" fillId="0" borderId="0" xfId="0" applyFont="1" applyFill="1" applyBorder="1"/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18</xdr:col>
      <xdr:colOff>457200</xdr:colOff>
      <xdr:row>34</xdr:row>
      <xdr:rowOff>0</xdr:rowOff>
    </xdr:to>
    <xdr:pic>
      <xdr:nvPicPr>
        <xdr:cNvPr id="3" name="Picture 2" descr="Click image for larger version&#10;&#10;Name: IMG_1782.PNG&#10;Views: 3&#10;Size: 85.8 KB&#10;ID: 681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10820400" cy="60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zoomScaleNormal="100" workbookViewId="0">
      <selection activeCell="O29" sqref="O29"/>
    </sheetView>
  </sheetViews>
  <sheetFormatPr defaultRowHeight="15" x14ac:dyDescent="0.25"/>
  <cols>
    <col min="1" max="1" width="20.7109375" customWidth="1"/>
    <col min="2" max="2" width="8.5703125" bestFit="1" customWidth="1"/>
    <col min="3" max="3" width="10.85546875" customWidth="1"/>
    <col min="4" max="4" width="12.28515625" customWidth="1"/>
    <col min="5" max="5" width="9.5703125" bestFit="1" customWidth="1"/>
    <col min="6" max="6" width="11.5703125" bestFit="1" customWidth="1"/>
    <col min="8" max="8" width="10.5703125" bestFit="1" customWidth="1"/>
    <col min="11" max="11" width="10.5703125" bestFit="1" customWidth="1"/>
    <col min="15" max="15" width="18.85546875" bestFit="1" customWidth="1"/>
  </cols>
  <sheetData>
    <row r="1" spans="1:15" ht="15.75" thickBot="1" x14ac:dyDescent="0.3">
      <c r="A1" s="4" t="s">
        <v>0</v>
      </c>
      <c r="B1" s="4">
        <v>3.7850000000000001</v>
      </c>
      <c r="C1" s="4"/>
      <c r="D1" s="4"/>
      <c r="E1" s="4"/>
      <c r="F1" s="4"/>
      <c r="G1" s="4"/>
      <c r="H1" s="5" t="s">
        <v>45</v>
      </c>
      <c r="I1" s="5"/>
      <c r="J1" s="5"/>
      <c r="K1" s="5"/>
      <c r="L1" s="5"/>
      <c r="M1" s="4"/>
    </row>
    <row r="2" spans="1:15" ht="15.75" thickBot="1" x14ac:dyDescent="0.3">
      <c r="A2" s="4"/>
      <c r="B2" s="4" t="s">
        <v>2</v>
      </c>
      <c r="C2" s="4" t="s">
        <v>5</v>
      </c>
      <c r="D2" s="4"/>
      <c r="E2" s="4" t="s">
        <v>1</v>
      </c>
      <c r="F2" s="4" t="s">
        <v>6</v>
      </c>
      <c r="G2" s="4"/>
      <c r="H2" s="62" t="s">
        <v>33</v>
      </c>
      <c r="I2" s="63"/>
      <c r="J2" s="64"/>
      <c r="K2" s="4"/>
      <c r="L2" s="4"/>
      <c r="M2" s="4"/>
      <c r="O2" t="s">
        <v>63</v>
      </c>
    </row>
    <row r="3" spans="1:15" x14ac:dyDescent="0.25">
      <c r="A3" s="6" t="s">
        <v>3</v>
      </c>
      <c r="B3" s="6">
        <v>1</v>
      </c>
      <c r="C3" s="7">
        <v>2</v>
      </c>
      <c r="D3" s="8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8">
        <v>12</v>
      </c>
    </row>
    <row r="4" spans="1:15" x14ac:dyDescent="0.25">
      <c r="A4" s="1" t="s">
        <v>16</v>
      </c>
      <c r="B4" s="1" t="s">
        <v>7</v>
      </c>
      <c r="C4" s="2" t="s">
        <v>8</v>
      </c>
      <c r="D4" s="3" t="s">
        <v>9</v>
      </c>
      <c r="E4" s="2" t="s">
        <v>10</v>
      </c>
      <c r="F4" s="2" t="s">
        <v>11</v>
      </c>
      <c r="G4" s="2"/>
      <c r="H4" s="2" t="s">
        <v>12</v>
      </c>
      <c r="I4" s="2"/>
      <c r="J4" s="2"/>
      <c r="K4" s="2" t="s">
        <v>13</v>
      </c>
      <c r="L4" s="2" t="s">
        <v>14</v>
      </c>
      <c r="M4" s="3" t="s">
        <v>15</v>
      </c>
    </row>
    <row r="5" spans="1:15" ht="15.75" thickBot="1" x14ac:dyDescent="0.3">
      <c r="A5" s="9" t="s">
        <v>4</v>
      </c>
      <c r="B5" s="9" t="s">
        <v>17</v>
      </c>
      <c r="C5" s="10" t="s">
        <v>18</v>
      </c>
      <c r="D5" s="11" t="s">
        <v>19</v>
      </c>
      <c r="E5" s="10" t="s">
        <v>20</v>
      </c>
      <c r="F5" s="10" t="s">
        <v>21</v>
      </c>
      <c r="G5" s="10" t="s">
        <v>22</v>
      </c>
      <c r="H5" s="10" t="s">
        <v>23</v>
      </c>
      <c r="I5" s="10" t="s">
        <v>23</v>
      </c>
      <c r="J5" s="10" t="s">
        <v>24</v>
      </c>
      <c r="K5" s="10" t="s">
        <v>25</v>
      </c>
      <c r="L5" s="10" t="s">
        <v>26</v>
      </c>
      <c r="M5" s="11" t="s">
        <v>27</v>
      </c>
    </row>
    <row r="6" spans="1:15" x14ac:dyDescent="0.25">
      <c r="A6" s="6" t="s">
        <v>28</v>
      </c>
      <c r="B6" s="6">
        <v>2.5</v>
      </c>
      <c r="C6" s="7">
        <v>7.5</v>
      </c>
      <c r="D6" s="8">
        <v>10</v>
      </c>
      <c r="E6" s="7">
        <v>7.5</v>
      </c>
      <c r="F6" s="7">
        <v>7.5</v>
      </c>
      <c r="G6" s="7">
        <v>7.5</v>
      </c>
      <c r="H6" s="7">
        <v>7.5</v>
      </c>
      <c r="I6" s="7">
        <v>7.5</v>
      </c>
      <c r="J6" s="7">
        <v>7.5</v>
      </c>
      <c r="K6" s="7">
        <v>7.5</v>
      </c>
      <c r="L6" s="7">
        <v>5</v>
      </c>
      <c r="M6" s="8">
        <v>0</v>
      </c>
    </row>
    <row r="7" spans="1:15" x14ac:dyDescent="0.25">
      <c r="A7" s="1" t="s">
        <v>29</v>
      </c>
      <c r="B7" s="1">
        <v>2.5</v>
      </c>
      <c r="C7" s="2">
        <v>10</v>
      </c>
      <c r="D7" s="3">
        <v>10</v>
      </c>
      <c r="E7" s="12">
        <v>7.5</v>
      </c>
      <c r="F7" s="12">
        <v>2.5</v>
      </c>
      <c r="G7" s="12">
        <v>2.5</v>
      </c>
      <c r="H7" s="12">
        <v>2.5</v>
      </c>
      <c r="I7" s="12">
        <v>2.5</v>
      </c>
      <c r="J7" s="12">
        <v>0</v>
      </c>
      <c r="K7" s="12">
        <v>0</v>
      </c>
      <c r="L7" s="12">
        <v>0</v>
      </c>
      <c r="M7" s="3">
        <v>0</v>
      </c>
    </row>
    <row r="8" spans="1:15" ht="15.75" thickBot="1" x14ac:dyDescent="0.3">
      <c r="A8" s="9" t="s">
        <v>30</v>
      </c>
      <c r="B8" s="9">
        <v>2.5</v>
      </c>
      <c r="C8" s="10">
        <v>2.5</v>
      </c>
      <c r="D8" s="11">
        <v>5</v>
      </c>
      <c r="E8" s="10">
        <v>7.5</v>
      </c>
      <c r="F8" s="10">
        <v>10</v>
      </c>
      <c r="G8" s="10">
        <v>10</v>
      </c>
      <c r="H8" s="10">
        <v>12.5</v>
      </c>
      <c r="I8" s="10">
        <v>12.5</v>
      </c>
      <c r="J8" s="10">
        <v>15</v>
      </c>
      <c r="K8" s="10">
        <v>15</v>
      </c>
      <c r="L8" s="10">
        <v>15</v>
      </c>
      <c r="M8" s="11">
        <v>0</v>
      </c>
    </row>
    <row r="9" spans="1:15" x14ac:dyDescent="0.25">
      <c r="A9" s="6"/>
      <c r="B9" s="6"/>
      <c r="C9" s="7"/>
      <c r="D9" s="8"/>
      <c r="E9" s="7"/>
      <c r="F9" s="7"/>
      <c r="G9" s="7"/>
      <c r="H9" s="7"/>
      <c r="I9" s="7"/>
      <c r="J9" s="7"/>
      <c r="K9" s="7"/>
      <c r="L9" s="7"/>
      <c r="M9" s="8"/>
    </row>
    <row r="10" spans="1:15" x14ac:dyDescent="0.25">
      <c r="A10" s="1" t="s">
        <v>46</v>
      </c>
      <c r="B10" s="1"/>
      <c r="C10" s="2"/>
      <c r="D10" s="3"/>
      <c r="E10" s="2"/>
      <c r="F10" s="2"/>
      <c r="G10" s="2"/>
      <c r="H10" s="2"/>
      <c r="I10" s="2"/>
      <c r="J10" s="2"/>
      <c r="K10" s="2"/>
      <c r="L10" s="2"/>
      <c r="M10" s="3"/>
    </row>
    <row r="11" spans="1:15" x14ac:dyDescent="0.25">
      <c r="A11" s="1" t="s">
        <v>47</v>
      </c>
      <c r="B11" s="1"/>
      <c r="C11" s="2"/>
      <c r="D11" s="3"/>
      <c r="E11" s="2"/>
      <c r="F11" s="2"/>
      <c r="G11" s="2"/>
      <c r="H11" s="2"/>
      <c r="I11" s="2"/>
      <c r="J11" s="2"/>
      <c r="K11" s="2"/>
      <c r="L11" s="2"/>
      <c r="M11" s="3"/>
    </row>
    <row r="12" spans="1:15" ht="15.75" thickBot="1" x14ac:dyDescent="0.3">
      <c r="A12" s="9"/>
      <c r="B12" s="9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1"/>
    </row>
    <row r="13" spans="1:1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5" x14ac:dyDescent="0.25">
      <c r="A14" s="4"/>
      <c r="B14" s="4"/>
      <c r="C14" s="4"/>
      <c r="D14" s="4"/>
      <c r="E14" s="4"/>
      <c r="F14" s="4"/>
      <c r="G14" s="2" t="s">
        <v>51</v>
      </c>
      <c r="H14" s="4"/>
      <c r="I14" s="4"/>
      <c r="J14" s="4"/>
      <c r="K14" s="4"/>
      <c r="L14" s="4"/>
      <c r="M14" s="4"/>
    </row>
    <row r="15" spans="1:15" ht="15.75" thickBot="1" x14ac:dyDescent="0.3">
      <c r="A15" s="4"/>
      <c r="B15" s="4"/>
      <c r="C15" s="4"/>
      <c r="D15" s="4"/>
      <c r="E15" s="4"/>
      <c r="F15" s="4"/>
      <c r="G15" s="65" t="s">
        <v>50</v>
      </c>
      <c r="H15" s="65"/>
      <c r="I15" s="65"/>
      <c r="J15" s="65"/>
      <c r="K15" s="65"/>
      <c r="L15" s="65"/>
      <c r="M15" s="65"/>
    </row>
    <row r="16" spans="1:15" ht="15.75" thickBot="1" x14ac:dyDescent="0.3">
      <c r="A16" s="13" t="s">
        <v>32</v>
      </c>
      <c r="B16" s="14">
        <f>E16/2</f>
        <v>11.5</v>
      </c>
      <c r="C16" s="4"/>
      <c r="D16" s="15" t="s">
        <v>31</v>
      </c>
      <c r="E16" s="14">
        <v>23</v>
      </c>
      <c r="F16" s="4"/>
      <c r="G16" s="4"/>
      <c r="H16" s="4"/>
      <c r="I16" s="4"/>
      <c r="J16" s="4"/>
      <c r="K16" s="4"/>
      <c r="L16" s="4"/>
      <c r="M16" s="4"/>
    </row>
    <row r="17" spans="1:13" x14ac:dyDescent="0.25">
      <c r="A17" s="1" t="s">
        <v>3</v>
      </c>
      <c r="B17" s="1">
        <v>1</v>
      </c>
      <c r="C17" s="7">
        <v>2</v>
      </c>
      <c r="D17" s="3">
        <v>3</v>
      </c>
      <c r="E17" s="2">
        <v>4</v>
      </c>
      <c r="F17" s="7">
        <v>5</v>
      </c>
      <c r="G17" s="7">
        <v>6</v>
      </c>
      <c r="H17" s="7">
        <v>7</v>
      </c>
      <c r="I17" s="7">
        <v>8</v>
      </c>
      <c r="J17" s="7">
        <v>9</v>
      </c>
      <c r="K17" s="7">
        <v>10</v>
      </c>
      <c r="L17" s="7">
        <v>11</v>
      </c>
      <c r="M17" s="8">
        <v>12</v>
      </c>
    </row>
    <row r="18" spans="1:13" x14ac:dyDescent="0.25">
      <c r="A18" s="1" t="s">
        <v>16</v>
      </c>
      <c r="B18" s="1" t="s">
        <v>7</v>
      </c>
      <c r="C18" s="2" t="s">
        <v>8</v>
      </c>
      <c r="D18" s="3" t="s">
        <v>9</v>
      </c>
      <c r="E18" s="2" t="s">
        <v>10</v>
      </c>
      <c r="F18" s="2" t="s">
        <v>11</v>
      </c>
      <c r="G18" s="2"/>
      <c r="H18" s="2" t="s">
        <v>12</v>
      </c>
      <c r="I18" s="2"/>
      <c r="J18" s="2"/>
      <c r="K18" s="2" t="s">
        <v>13</v>
      </c>
      <c r="L18" s="2" t="s">
        <v>14</v>
      </c>
      <c r="M18" s="3" t="s">
        <v>15</v>
      </c>
    </row>
    <row r="19" spans="1:13" ht="15.75" thickBot="1" x14ac:dyDescent="0.3">
      <c r="A19" s="9" t="s">
        <v>4</v>
      </c>
      <c r="B19" s="9" t="s">
        <v>17</v>
      </c>
      <c r="C19" s="10" t="s">
        <v>18</v>
      </c>
      <c r="D19" s="11" t="s">
        <v>19</v>
      </c>
      <c r="E19" s="10" t="s">
        <v>20</v>
      </c>
      <c r="F19" s="10" t="s">
        <v>21</v>
      </c>
      <c r="G19" s="10" t="s">
        <v>22</v>
      </c>
      <c r="H19" s="10" t="s">
        <v>23</v>
      </c>
      <c r="I19" s="10" t="s">
        <v>23</v>
      </c>
      <c r="J19" s="10" t="s">
        <v>24</v>
      </c>
      <c r="K19" s="10" t="s">
        <v>25</v>
      </c>
      <c r="L19" s="10" t="s">
        <v>26</v>
      </c>
      <c r="M19" s="11" t="s">
        <v>27</v>
      </c>
    </row>
    <row r="20" spans="1:13" x14ac:dyDescent="0.25">
      <c r="A20" s="6" t="s">
        <v>28</v>
      </c>
      <c r="B20" s="16">
        <f>(B6*B16)/B1</f>
        <v>7.5957727873183618</v>
      </c>
      <c r="C20" s="17">
        <f>(C6*B16)/B1</f>
        <v>22.787318361955084</v>
      </c>
      <c r="D20" s="18">
        <f>(D6*B16)/B1</f>
        <v>30.383091149273447</v>
      </c>
      <c r="E20" s="17">
        <f>(E6*B16)/B1</f>
        <v>22.787318361955084</v>
      </c>
      <c r="F20" s="17">
        <f>(F6*B16)/B1</f>
        <v>22.787318361955084</v>
      </c>
      <c r="G20" s="17">
        <f>(G6*B16)/B1</f>
        <v>22.787318361955084</v>
      </c>
      <c r="H20" s="17">
        <f>(H6*B16)/B1</f>
        <v>22.787318361955084</v>
      </c>
      <c r="I20" s="17">
        <f>(I6*B16)/B1</f>
        <v>22.787318361955084</v>
      </c>
      <c r="J20" s="17">
        <f>(J6*B16)/B1</f>
        <v>22.787318361955084</v>
      </c>
      <c r="K20" s="17">
        <f>(K6*B16)/B1</f>
        <v>22.787318361955084</v>
      </c>
      <c r="L20" s="17">
        <f>(L6*B16)/B1</f>
        <v>15.191545574636724</v>
      </c>
      <c r="M20" s="18">
        <v>0</v>
      </c>
    </row>
    <row r="21" spans="1:13" x14ac:dyDescent="0.25">
      <c r="A21" s="1" t="s">
        <v>29</v>
      </c>
      <c r="B21" s="19">
        <f>(B7*B16)/B1</f>
        <v>7.5957727873183618</v>
      </c>
      <c r="C21" s="20">
        <f>(C7*B16)/B1</f>
        <v>30.383091149273447</v>
      </c>
      <c r="D21" s="21">
        <f>(D7*B16)/B1</f>
        <v>30.383091149273447</v>
      </c>
      <c r="E21" s="22">
        <f>(E7*B16)/B1</f>
        <v>22.787318361955084</v>
      </c>
      <c r="F21" s="22">
        <f>(F7*B16)/B1</f>
        <v>7.5957727873183618</v>
      </c>
      <c r="G21" s="22">
        <f>(G7*B16)/B1</f>
        <v>7.5957727873183618</v>
      </c>
      <c r="H21" s="22">
        <f>(H7*B16)/B1</f>
        <v>7.5957727873183618</v>
      </c>
      <c r="I21" s="22">
        <f>(I7*B16)/B1</f>
        <v>7.5957727873183618</v>
      </c>
      <c r="J21" s="22">
        <v>0</v>
      </c>
      <c r="K21" s="22">
        <v>0</v>
      </c>
      <c r="L21" s="22">
        <v>0</v>
      </c>
      <c r="M21" s="21">
        <v>0</v>
      </c>
    </row>
    <row r="22" spans="1:13" ht="15.75" thickBot="1" x14ac:dyDescent="0.3">
      <c r="A22" s="9" t="s">
        <v>30</v>
      </c>
      <c r="B22" s="23">
        <f>(B8*B16)/B1</f>
        <v>7.5957727873183618</v>
      </c>
      <c r="C22" s="24">
        <f>(C8*B16)/B1</f>
        <v>7.5957727873183618</v>
      </c>
      <c r="D22" s="25">
        <f>(D8*B16)/B1</f>
        <v>15.191545574636724</v>
      </c>
      <c r="E22" s="24">
        <f>(E8*B16)/B1</f>
        <v>22.787318361955084</v>
      </c>
      <c r="F22" s="24">
        <f>(F8*B16)/B1</f>
        <v>30.383091149273447</v>
      </c>
      <c r="G22" s="24">
        <f>(G8*B16)/B1</f>
        <v>30.383091149273447</v>
      </c>
      <c r="H22" s="24">
        <f>(H8*B16)/B1</f>
        <v>37.978863936591807</v>
      </c>
      <c r="I22" s="24">
        <f>(I8*B16)/B1</f>
        <v>37.978863936591807</v>
      </c>
      <c r="J22" s="24">
        <f>(J8*B16)/B1</f>
        <v>45.574636723910167</v>
      </c>
      <c r="K22" s="24">
        <f>(K8*B16)/B1</f>
        <v>45.574636723910167</v>
      </c>
      <c r="L22" s="24">
        <f>(L8*B16)/B1</f>
        <v>45.574636723910167</v>
      </c>
      <c r="M22" s="25">
        <v>0</v>
      </c>
    </row>
    <row r="23" spans="1:13" x14ac:dyDescent="0.25">
      <c r="A23" s="6"/>
      <c r="B23" s="6"/>
      <c r="C23" s="7"/>
      <c r="D23" s="8"/>
      <c r="E23" s="7"/>
      <c r="F23" s="7"/>
      <c r="G23" s="7"/>
      <c r="H23" s="7"/>
      <c r="I23" s="7"/>
      <c r="J23" s="7"/>
      <c r="K23" s="7"/>
      <c r="L23" s="7"/>
      <c r="M23" s="8"/>
    </row>
    <row r="24" spans="1:13" x14ac:dyDescent="0.25">
      <c r="A24" s="1"/>
      <c r="B24" s="1"/>
      <c r="C24" s="2"/>
      <c r="D24" s="3"/>
      <c r="E24" s="2"/>
      <c r="F24" s="4"/>
      <c r="G24" s="2"/>
      <c r="H24" s="2"/>
      <c r="I24" s="2"/>
      <c r="J24" s="2"/>
      <c r="K24" s="2"/>
      <c r="L24" s="2"/>
      <c r="M24" s="3"/>
    </row>
    <row r="25" spans="1:13" x14ac:dyDescent="0.25">
      <c r="A25" s="1" t="s">
        <v>54</v>
      </c>
      <c r="B25" s="1"/>
      <c r="C25" s="2"/>
      <c r="D25" s="3"/>
      <c r="E25" s="2"/>
      <c r="F25" s="4"/>
      <c r="G25" s="2"/>
      <c r="H25" s="2"/>
      <c r="I25" s="2"/>
      <c r="J25" s="2"/>
      <c r="K25" s="2"/>
      <c r="L25" s="2"/>
      <c r="M25" s="3"/>
    </row>
    <row r="26" spans="1:13" ht="15.75" thickBot="1" x14ac:dyDescent="0.3">
      <c r="A26" s="9"/>
      <c r="B26" s="9"/>
      <c r="C26" s="10"/>
      <c r="D26" s="11"/>
      <c r="E26" s="10"/>
      <c r="F26" s="10"/>
      <c r="G26" s="10"/>
      <c r="H26" s="10"/>
      <c r="I26" s="10"/>
      <c r="J26" s="10"/>
      <c r="K26" s="10"/>
      <c r="L26" s="10"/>
      <c r="M26" s="11"/>
    </row>
    <row r="27" spans="1:13" ht="15.75" thickBot="1" x14ac:dyDescent="0.3">
      <c r="A27" s="4"/>
      <c r="B27" s="4"/>
      <c r="C27" s="4"/>
      <c r="D27" s="4"/>
      <c r="E27" s="4"/>
      <c r="F27" s="4"/>
      <c r="G27" s="4"/>
      <c r="H27" s="4"/>
      <c r="I27" s="4"/>
      <c r="J27" s="6" t="s">
        <v>34</v>
      </c>
      <c r="K27" s="8"/>
      <c r="L27" s="4"/>
      <c r="M27" s="4"/>
    </row>
    <row r="28" spans="1:13" x14ac:dyDescent="0.25">
      <c r="A28" s="4"/>
      <c r="B28" s="4"/>
      <c r="C28" s="4"/>
      <c r="D28" s="4"/>
      <c r="E28" s="4"/>
      <c r="F28" s="4"/>
      <c r="G28" s="4"/>
      <c r="H28" s="4"/>
      <c r="I28" s="4"/>
      <c r="J28" s="66" t="s">
        <v>35</v>
      </c>
      <c r="K28" s="67"/>
      <c r="L28" s="26" t="s">
        <v>36</v>
      </c>
      <c r="M28" s="4"/>
    </row>
    <row r="29" spans="1:13" x14ac:dyDescent="0.25">
      <c r="A29" s="4" t="s">
        <v>48</v>
      </c>
      <c r="B29" s="4" t="s">
        <v>49</v>
      </c>
      <c r="C29" s="4"/>
      <c r="D29" s="4"/>
      <c r="E29" s="4"/>
      <c r="F29" s="4"/>
      <c r="G29" s="4"/>
      <c r="H29" s="4"/>
      <c r="I29" s="4"/>
      <c r="J29" s="68" t="s">
        <v>37</v>
      </c>
      <c r="K29" s="69"/>
      <c r="L29" s="27" t="s">
        <v>38</v>
      </c>
      <c r="M29" s="4"/>
    </row>
    <row r="30" spans="1:13" x14ac:dyDescent="0.25">
      <c r="A30" s="4"/>
      <c r="B30" s="4" t="s">
        <v>52</v>
      </c>
      <c r="C30" s="4"/>
      <c r="D30" s="4"/>
      <c r="E30" s="4"/>
      <c r="F30" s="4"/>
      <c r="G30" s="4"/>
      <c r="H30" s="4"/>
      <c r="I30" s="4"/>
      <c r="J30" s="1"/>
      <c r="K30" s="3" t="s">
        <v>39</v>
      </c>
      <c r="L30" s="27" t="s">
        <v>40</v>
      </c>
      <c r="M30" s="4"/>
    </row>
    <row r="31" spans="1:13" x14ac:dyDescent="0.25">
      <c r="A31" s="4"/>
      <c r="B31" s="4" t="s">
        <v>53</v>
      </c>
      <c r="C31" s="4"/>
      <c r="D31" s="4"/>
      <c r="E31" s="4"/>
      <c r="F31" s="4"/>
      <c r="G31" s="4"/>
      <c r="H31" s="4"/>
      <c r="I31" s="4"/>
      <c r="J31" s="1"/>
      <c r="K31" s="3" t="s">
        <v>41</v>
      </c>
      <c r="L31" s="27" t="s">
        <v>42</v>
      </c>
      <c r="M31" s="4"/>
    </row>
    <row r="32" spans="1:13" ht="15.75" thickBot="1" x14ac:dyDescent="0.3">
      <c r="A32" s="4"/>
      <c r="B32" s="4"/>
      <c r="C32" s="4"/>
      <c r="D32" s="4"/>
      <c r="E32" s="4"/>
      <c r="F32" s="4"/>
      <c r="G32" s="4"/>
      <c r="H32" s="4"/>
      <c r="I32" s="4"/>
      <c r="J32" s="9"/>
      <c r="K32" s="11" t="s">
        <v>43</v>
      </c>
      <c r="L32" s="28" t="s">
        <v>44</v>
      </c>
      <c r="M32" s="4"/>
    </row>
  </sheetData>
  <mergeCells count="4">
    <mergeCell ref="H2:J2"/>
    <mergeCell ref="G15:M15"/>
    <mergeCell ref="J28:K28"/>
    <mergeCell ref="J29:K29"/>
  </mergeCell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tabSelected="1" zoomScale="110" zoomScaleNormal="110" zoomScaleSheetLayoutView="110" workbookViewId="0">
      <selection activeCell="G16" sqref="G16"/>
    </sheetView>
  </sheetViews>
  <sheetFormatPr defaultRowHeight="15" x14ac:dyDescent="0.25"/>
  <cols>
    <col min="1" max="1" width="38.85546875" style="29" customWidth="1"/>
    <col min="2" max="2" width="7.85546875" style="29" customWidth="1"/>
    <col min="3" max="3" width="11.5703125" style="29" customWidth="1"/>
    <col min="4" max="4" width="10.42578125" style="29" customWidth="1"/>
    <col min="5" max="5" width="9.140625" style="29" customWidth="1"/>
    <col min="6" max="6" width="9.5703125" style="29" customWidth="1"/>
    <col min="7" max="7" width="9.28515625" style="29" customWidth="1"/>
    <col min="8" max="9" width="10.28515625" style="29" customWidth="1"/>
    <col min="10" max="10" width="10.140625" style="29" customWidth="1"/>
    <col min="11" max="11" width="10.28515625" style="29" customWidth="1"/>
    <col min="12" max="12" width="9.28515625" style="29" customWidth="1"/>
    <col min="13" max="16384" width="9.140625" style="29"/>
  </cols>
  <sheetData>
    <row r="1" spans="1:18" ht="15.75" thickBot="1" x14ac:dyDescent="0.3">
      <c r="A1" s="29" t="s">
        <v>0</v>
      </c>
      <c r="B1" s="29">
        <v>3.7850000000000001</v>
      </c>
      <c r="H1" s="30" t="s">
        <v>57</v>
      </c>
      <c r="O1" s="29" t="s">
        <v>80</v>
      </c>
      <c r="P1" s="61" t="s">
        <v>68</v>
      </c>
      <c r="Q1" s="61" t="s">
        <v>69</v>
      </c>
      <c r="R1" s="61" t="s">
        <v>70</v>
      </c>
    </row>
    <row r="2" spans="1:18" ht="15.75" thickBot="1" x14ac:dyDescent="0.3">
      <c r="B2" s="29" t="s">
        <v>2</v>
      </c>
      <c r="C2" s="29" t="s">
        <v>5</v>
      </c>
      <c r="E2" s="29" t="s">
        <v>1</v>
      </c>
      <c r="F2" s="29" t="s">
        <v>56</v>
      </c>
      <c r="H2" s="72" t="s">
        <v>33</v>
      </c>
      <c r="I2" s="73"/>
      <c r="J2" s="74"/>
      <c r="O2" s="29" t="s">
        <v>66</v>
      </c>
      <c r="P2" s="29">
        <v>5</v>
      </c>
      <c r="Q2" s="29">
        <v>0</v>
      </c>
      <c r="R2" s="29">
        <v>1</v>
      </c>
    </row>
    <row r="3" spans="1:18" x14ac:dyDescent="0.25">
      <c r="A3" s="31" t="s">
        <v>3</v>
      </c>
      <c r="B3" s="31">
        <v>1</v>
      </c>
      <c r="C3" s="32">
        <v>2</v>
      </c>
      <c r="D3" s="33">
        <v>3</v>
      </c>
      <c r="E3" s="32">
        <v>4</v>
      </c>
      <c r="F3" s="32">
        <v>5</v>
      </c>
      <c r="G3" s="32">
        <v>6</v>
      </c>
      <c r="H3" s="32">
        <v>7</v>
      </c>
      <c r="I3" s="32">
        <v>8</v>
      </c>
      <c r="J3" s="32">
        <v>9</v>
      </c>
      <c r="K3" s="32">
        <v>10</v>
      </c>
      <c r="L3" s="32">
        <v>11</v>
      </c>
      <c r="M3" s="33">
        <v>12</v>
      </c>
      <c r="O3" s="29" t="s">
        <v>67</v>
      </c>
      <c r="P3" s="87">
        <v>3</v>
      </c>
      <c r="Q3" s="87">
        <v>1</v>
      </c>
      <c r="R3" s="87">
        <v>6</v>
      </c>
    </row>
    <row r="4" spans="1:18" ht="15.75" thickBot="1" x14ac:dyDescent="0.3">
      <c r="A4" s="34" t="s">
        <v>16</v>
      </c>
      <c r="B4" s="34" t="s">
        <v>7</v>
      </c>
      <c r="C4" s="35" t="s">
        <v>8</v>
      </c>
      <c r="D4" s="36" t="s">
        <v>9</v>
      </c>
      <c r="E4" s="35" t="s">
        <v>10</v>
      </c>
      <c r="F4" s="35" t="s">
        <v>11</v>
      </c>
      <c r="G4" s="35"/>
      <c r="H4" s="35" t="s">
        <v>12</v>
      </c>
      <c r="I4" s="35"/>
      <c r="J4" s="35"/>
      <c r="K4" s="35" t="s">
        <v>13</v>
      </c>
      <c r="L4" s="35" t="s">
        <v>14</v>
      </c>
      <c r="M4" s="36" t="s">
        <v>15</v>
      </c>
      <c r="O4" s="87" t="s">
        <v>71</v>
      </c>
      <c r="P4" s="29">
        <v>0</v>
      </c>
      <c r="Q4" s="29">
        <v>5</v>
      </c>
      <c r="R4" s="29">
        <v>4</v>
      </c>
    </row>
    <row r="5" spans="1:18" ht="15.75" thickBot="1" x14ac:dyDescent="0.3">
      <c r="A5" s="37" t="s">
        <v>4</v>
      </c>
      <c r="B5" s="38" t="s">
        <v>17</v>
      </c>
      <c r="C5" s="38" t="s">
        <v>18</v>
      </c>
      <c r="D5" s="38" t="s">
        <v>19</v>
      </c>
      <c r="E5" s="38" t="s">
        <v>20</v>
      </c>
      <c r="F5" s="38" t="s">
        <v>21</v>
      </c>
      <c r="G5" s="38" t="s">
        <v>22</v>
      </c>
      <c r="H5" s="38" t="s">
        <v>23</v>
      </c>
      <c r="I5" s="38" t="s">
        <v>23</v>
      </c>
      <c r="J5" s="38" t="s">
        <v>24</v>
      </c>
      <c r="K5" s="38" t="s">
        <v>25</v>
      </c>
      <c r="L5" s="38" t="s">
        <v>26</v>
      </c>
      <c r="M5" s="38" t="s">
        <v>27</v>
      </c>
    </row>
    <row r="6" spans="1:18" x14ac:dyDescent="0.25">
      <c r="A6" s="31" t="s">
        <v>28</v>
      </c>
      <c r="B6" s="31">
        <v>1.25</v>
      </c>
      <c r="C6" s="32">
        <v>2.5</v>
      </c>
      <c r="D6" s="33">
        <v>2.5</v>
      </c>
      <c r="E6" s="32">
        <v>5</v>
      </c>
      <c r="F6" s="32">
        <v>5</v>
      </c>
      <c r="G6" s="32">
        <v>5</v>
      </c>
      <c r="H6" s="32">
        <v>5</v>
      </c>
      <c r="I6" s="32">
        <v>5</v>
      </c>
      <c r="J6" s="32">
        <v>5</v>
      </c>
      <c r="K6" s="32">
        <v>2.5</v>
      </c>
      <c r="L6" s="32">
        <v>2.5</v>
      </c>
      <c r="M6" s="33">
        <v>0</v>
      </c>
      <c r="O6" s="29" t="s">
        <v>93</v>
      </c>
    </row>
    <row r="7" spans="1:18" x14ac:dyDescent="0.25">
      <c r="A7" s="34" t="s">
        <v>29</v>
      </c>
      <c r="B7" s="34">
        <v>1.25</v>
      </c>
      <c r="C7" s="35">
        <v>2.5</v>
      </c>
      <c r="D7" s="36">
        <v>2.5</v>
      </c>
      <c r="E7" s="35">
        <v>5</v>
      </c>
      <c r="F7" s="35">
        <v>2.5</v>
      </c>
      <c r="G7" s="35">
        <v>2.5</v>
      </c>
      <c r="H7" s="35">
        <v>2.5</v>
      </c>
      <c r="I7" s="35">
        <v>2.5</v>
      </c>
      <c r="J7" s="35">
        <v>0</v>
      </c>
      <c r="K7" s="35">
        <v>0</v>
      </c>
      <c r="L7" s="35">
        <v>0</v>
      </c>
      <c r="M7" s="36">
        <v>0</v>
      </c>
      <c r="O7" s="29" t="s">
        <v>81</v>
      </c>
      <c r="P7" s="88">
        <f>P2*(B20/(B20+B21+B22))+P3*(B21/(B20+B21+B22))</f>
        <v>2.6666666666666665</v>
      </c>
      <c r="Q7" s="88">
        <f>Q3*(B21/(B20+B21+B22))+Q4*(B21/(B20+B21+B22))</f>
        <v>1.9999999999999998</v>
      </c>
      <c r="R7" s="88">
        <f>R2*(B20/(B20+B21+B22))+R3*(B21/(B20+B21+B22))+R4*(B22/(B20+B21+B22))</f>
        <v>3.666666666666667</v>
      </c>
    </row>
    <row r="8" spans="1:18" ht="15.75" thickBot="1" x14ac:dyDescent="0.3">
      <c r="A8" s="37" t="s">
        <v>30</v>
      </c>
      <c r="B8" s="37">
        <v>1.25</v>
      </c>
      <c r="C8" s="39">
        <v>2.5</v>
      </c>
      <c r="D8" s="40">
        <v>2.5</v>
      </c>
      <c r="E8" s="39">
        <v>5</v>
      </c>
      <c r="F8" s="39">
        <v>5</v>
      </c>
      <c r="G8" s="39">
        <v>5</v>
      </c>
      <c r="H8" s="39">
        <v>7.5</v>
      </c>
      <c r="I8" s="39">
        <v>7.5</v>
      </c>
      <c r="J8" s="39">
        <v>7.5</v>
      </c>
      <c r="K8" s="39">
        <v>5</v>
      </c>
      <c r="L8" s="39">
        <v>5</v>
      </c>
      <c r="M8" s="40">
        <v>0</v>
      </c>
      <c r="O8" s="29" t="s">
        <v>82</v>
      </c>
      <c r="P8" s="88">
        <f>P2*(C20/(C20+C21+C22))+P3*(C21/(C20+C21+C22))</f>
        <v>2.6666666666666665</v>
      </c>
      <c r="Q8" s="88">
        <f>Q3*(C21/(C20+C21+C22))+Q4*(C22/(C20+C21+C22))</f>
        <v>1.9999999999999998</v>
      </c>
      <c r="R8" s="88">
        <f>R2*(C20/(C20+C21+C22))+R3*(C21/(C20+C21+C22))+R4*(C22/(C20+C21+C22))</f>
        <v>3.666666666666667</v>
      </c>
    </row>
    <row r="9" spans="1:18" ht="15.75" thickBot="1" x14ac:dyDescent="0.3">
      <c r="A9" s="41" t="s">
        <v>55</v>
      </c>
      <c r="B9" s="41">
        <v>0</v>
      </c>
      <c r="C9" s="42">
        <v>5</v>
      </c>
      <c r="D9" s="43">
        <v>5</v>
      </c>
      <c r="E9" s="42">
        <v>2.5</v>
      </c>
      <c r="F9" s="42">
        <v>2.5</v>
      </c>
      <c r="G9" s="42">
        <v>2.5</v>
      </c>
      <c r="H9" s="42">
        <v>2.5</v>
      </c>
      <c r="I9" s="42">
        <v>2.5</v>
      </c>
      <c r="J9" s="42">
        <v>2.5</v>
      </c>
      <c r="K9" s="42">
        <v>2.5</v>
      </c>
      <c r="L9" s="42">
        <v>2.5</v>
      </c>
      <c r="M9" s="43"/>
      <c r="O9" s="87" t="s">
        <v>83</v>
      </c>
      <c r="P9" s="88">
        <f>P2*(D20/(D20+D21+D22))+P3*(D21/(D20+D21+D22))</f>
        <v>2.6666666666666665</v>
      </c>
      <c r="Q9" s="88">
        <f>Q3*(D21/(D20+D21+D22))+Q4*(D22/(D20+D21+D22))</f>
        <v>1.9999999999999998</v>
      </c>
      <c r="R9" s="88">
        <f>R2*(D20/(D20+D21+D22))+R3*(D21/(D20+D21+D22))+R4*(D22/(D20+D21+D22))</f>
        <v>3.666666666666667</v>
      </c>
    </row>
    <row r="10" spans="1:18" x14ac:dyDescent="0.25">
      <c r="A10" s="48" t="s">
        <v>94</v>
      </c>
      <c r="B10" s="44">
        <f>(7.5*B1)/10</f>
        <v>2.8387500000000001</v>
      </c>
      <c r="C10" s="35"/>
      <c r="D10" s="36"/>
      <c r="E10" s="35"/>
      <c r="F10" s="35"/>
      <c r="G10" s="35"/>
      <c r="H10" s="35"/>
      <c r="I10" s="35"/>
      <c r="J10" s="35"/>
      <c r="K10" s="35"/>
      <c r="L10" s="35"/>
      <c r="M10" s="36"/>
      <c r="O10" s="87" t="s">
        <v>84</v>
      </c>
      <c r="P10" s="88">
        <f>P2*(E20/(E20+E21+E22))+P3*(E21/(E20+E21+E22))</f>
        <v>2.6666666666666665</v>
      </c>
      <c r="Q10" s="88">
        <f>Q3*(E21/(E20+E21+E22))+Q4*(E22/(E20+E21+E22))</f>
        <v>1.9999999999999998</v>
      </c>
      <c r="R10" s="88">
        <f>R2*(E20/(E20+E21+E22))+R3*(E21/(E20+E21+E22))+R4*(E22/(E20+E21+E22))</f>
        <v>3.666666666666667</v>
      </c>
    </row>
    <row r="11" spans="1:18" x14ac:dyDescent="0.25">
      <c r="A11" s="34" t="s">
        <v>58</v>
      </c>
      <c r="B11" s="34">
        <v>4</v>
      </c>
      <c r="C11" s="35"/>
      <c r="D11" s="36"/>
      <c r="E11" s="35"/>
      <c r="F11" s="35"/>
      <c r="G11" s="35"/>
      <c r="H11" s="35"/>
      <c r="I11" s="35"/>
      <c r="J11" s="35"/>
      <c r="K11" s="35"/>
      <c r="L11" s="35"/>
      <c r="M11" s="36"/>
      <c r="O11" s="87" t="s">
        <v>85</v>
      </c>
      <c r="P11" s="88">
        <f>P2*(F20/(F20+F21+F22))+P3*(F21/(F20+F21+F22))</f>
        <v>2.6</v>
      </c>
      <c r="Q11" s="88">
        <f>Q3*(F21/(F20+F21+F22))+Q4*(F22/(F20+F21+F22))</f>
        <v>2.2000000000000002</v>
      </c>
      <c r="R11" s="88">
        <f>R2*(F20/(F20+F21+F22))+R3*(F21/(F20+F21+F22))+R4*(F22/(F20+F21+F22))</f>
        <v>3.2</v>
      </c>
    </row>
    <row r="12" spans="1:18" ht="15.75" thickBot="1" x14ac:dyDescent="0.3">
      <c r="A12" s="47" t="s">
        <v>59</v>
      </c>
      <c r="B12" s="37">
        <v>2</v>
      </c>
      <c r="C12" s="39">
        <v>2</v>
      </c>
      <c r="D12" s="40"/>
      <c r="E12" s="39">
        <v>2</v>
      </c>
      <c r="F12" s="39">
        <v>2</v>
      </c>
      <c r="G12" s="39"/>
      <c r="H12" s="39"/>
      <c r="I12" s="39"/>
      <c r="J12" s="39"/>
      <c r="K12" s="39"/>
      <c r="L12" s="39"/>
      <c r="M12" s="40"/>
      <c r="O12" s="87" t="s">
        <v>86</v>
      </c>
      <c r="P12" s="88">
        <f>P2*(G20/(G20+G21+G22))+P3*(G21/(G20+G21+G22))</f>
        <v>2.6</v>
      </c>
      <c r="Q12" s="88">
        <f>Q3*(G21/(G20+G21+G22))+Q4*(G22/(G20+G21+G22))</f>
        <v>2.2000000000000002</v>
      </c>
      <c r="R12" s="88">
        <f>R2*(G20/(G20+G21+G22))+R3*(G21/(G20+G21+G22))+R4*(G22/(G20+G21+G22))</f>
        <v>3.2</v>
      </c>
    </row>
    <row r="13" spans="1:18" x14ac:dyDescent="0.25">
      <c r="O13" s="87" t="s">
        <v>87</v>
      </c>
      <c r="P13" s="88">
        <f>P2*(H20/(H20+H21+H22))+P3*(H21/(H20+H21+H22))</f>
        <v>2.1666666666666665</v>
      </c>
      <c r="Q13" s="88">
        <f>Q3*(H21/(H20+H21+H22))+Q4*(H22/(H20+H21+H22))</f>
        <v>2.6666666666666661</v>
      </c>
      <c r="R13" s="88">
        <f>R2*(H20/(H20+H21+H22))+R3*(H21/(H20+H21+H22))+R4*(H22/(H20+H21+H22))</f>
        <v>3.333333333333333</v>
      </c>
    </row>
    <row r="14" spans="1:18" x14ac:dyDescent="0.25">
      <c r="A14" t="s">
        <v>64</v>
      </c>
      <c r="O14" s="87" t="s">
        <v>88</v>
      </c>
      <c r="P14" s="88">
        <f>P2*(I20/(I20+I21+I22))+P3*(I21/(I20+I21+I22))</f>
        <v>2.1666666666666665</v>
      </c>
      <c r="Q14" s="88">
        <f>Q3*(I21/(I20+I21+I22))+Q4*(I22/(I20+I21+I22))</f>
        <v>2.6666666666666661</v>
      </c>
      <c r="R14" s="88">
        <f>R2*(I20/(I20+I21+I22))+R3*(I21/(I20+I21+I22))+R4*(I22/(I20+I21+I22))</f>
        <v>3.333333333333333</v>
      </c>
    </row>
    <row r="15" spans="1:18" ht="15.75" thickBot="1" x14ac:dyDescent="0.3">
      <c r="G15" s="82" t="s">
        <v>96</v>
      </c>
      <c r="H15" s="82"/>
      <c r="I15" s="82"/>
      <c r="J15" s="82"/>
      <c r="K15" s="82"/>
      <c r="L15" s="82"/>
      <c r="M15" s="82"/>
      <c r="O15" s="87" t="s">
        <v>89</v>
      </c>
      <c r="P15" s="88">
        <f>P2*(J20/(J20+J21+J22))+P3*(J21/(J20+J21+J22))</f>
        <v>2</v>
      </c>
      <c r="Q15" s="88">
        <f>Q3*(J21/(J20+J21+J22))+Q4*(J22/(J20+J21+J22))</f>
        <v>3</v>
      </c>
      <c r="R15" s="88">
        <f>R2*(J20/(J20+J21+J22))+R3*(J21/(J20+J21+J22))+R4*(J22/(J20+J21+J22))</f>
        <v>2.8</v>
      </c>
    </row>
    <row r="16" spans="1:18" ht="15.75" thickBot="1" x14ac:dyDescent="0.3">
      <c r="A16" s="38"/>
      <c r="B16" s="29">
        <f>E16</f>
        <v>23</v>
      </c>
      <c r="D16" s="41" t="s">
        <v>31</v>
      </c>
      <c r="E16" s="43">
        <v>23</v>
      </c>
      <c r="O16" s="87" t="s">
        <v>90</v>
      </c>
      <c r="P16" s="88">
        <f>P2*(K20/(K20+K21+K22))+P3*(K21/(K20+K21+K22))</f>
        <v>1.6666666666666665</v>
      </c>
      <c r="Q16" s="88">
        <f>Q3*(K21/(K20+K21+K22))+Q4*(K22/(K20+K21+K22))</f>
        <v>3.333333333333333</v>
      </c>
      <c r="R16" s="88">
        <f>R2*(K20/(K20+K21+K22))+R3*(K21/(K20+K21+K22))+R4*(K22/(K20+K21+K22))</f>
        <v>3</v>
      </c>
    </row>
    <row r="17" spans="1:18" x14ac:dyDescent="0.25">
      <c r="A17" s="31" t="s">
        <v>3</v>
      </c>
      <c r="B17" s="31">
        <v>1</v>
      </c>
      <c r="C17" s="32">
        <v>2</v>
      </c>
      <c r="D17" s="33">
        <v>3</v>
      </c>
      <c r="E17" s="32">
        <v>4</v>
      </c>
      <c r="F17" s="32">
        <v>5</v>
      </c>
      <c r="G17" s="32">
        <v>6</v>
      </c>
      <c r="H17" s="32">
        <v>7</v>
      </c>
      <c r="I17" s="32">
        <v>8</v>
      </c>
      <c r="J17" s="32">
        <v>9</v>
      </c>
      <c r="K17" s="32">
        <v>10</v>
      </c>
      <c r="L17" s="32">
        <v>11</v>
      </c>
      <c r="M17" s="33">
        <v>12</v>
      </c>
      <c r="O17" s="87" t="s">
        <v>91</v>
      </c>
      <c r="P17" s="88">
        <f>P2*(L20/(L20+L21+L22))+P3*(L21/(L20+L21+L22))</f>
        <v>1.6666666666666665</v>
      </c>
      <c r="Q17" s="88">
        <f>Q3*(L21/(L20+L21+L22))+Q4*(L22/(L20+L21+L22))</f>
        <v>3.333333333333333</v>
      </c>
      <c r="R17" s="88">
        <f>R2*(L20/(L20+L21+L22))+R3*(L21/(L20+L21+L22))+R4*(L22/(L20+L21+L22))</f>
        <v>3</v>
      </c>
    </row>
    <row r="18" spans="1:18" ht="15.75" thickBot="1" x14ac:dyDescent="0.3">
      <c r="A18" s="34" t="s">
        <v>16</v>
      </c>
      <c r="B18" s="34" t="s">
        <v>7</v>
      </c>
      <c r="C18" s="35" t="s">
        <v>8</v>
      </c>
      <c r="D18" s="36" t="s">
        <v>9</v>
      </c>
      <c r="E18" s="35" t="s">
        <v>10</v>
      </c>
      <c r="F18" s="35" t="s">
        <v>11</v>
      </c>
      <c r="G18" s="35"/>
      <c r="H18" s="35" t="s">
        <v>12</v>
      </c>
      <c r="I18" s="35"/>
      <c r="J18" s="35"/>
      <c r="K18" s="35" t="s">
        <v>13</v>
      </c>
      <c r="L18" s="35" t="s">
        <v>14</v>
      </c>
      <c r="M18" s="36" t="s">
        <v>15</v>
      </c>
      <c r="O18" s="87" t="s">
        <v>92</v>
      </c>
      <c r="P18" s="88">
        <v>0</v>
      </c>
      <c r="Q18" s="88">
        <v>0</v>
      </c>
      <c r="R18" s="88">
        <v>0</v>
      </c>
    </row>
    <row r="19" spans="1:18" ht="15.75" thickBot="1" x14ac:dyDescent="0.3">
      <c r="A19" s="37" t="s">
        <v>4</v>
      </c>
      <c r="B19" s="38">
        <v>499</v>
      </c>
      <c r="C19" s="38">
        <v>790</v>
      </c>
      <c r="D19" s="38">
        <v>790</v>
      </c>
      <c r="E19" s="38"/>
      <c r="F19" s="38"/>
      <c r="G19" s="38"/>
      <c r="H19" s="38"/>
      <c r="I19" s="38"/>
      <c r="J19" s="38"/>
      <c r="K19" s="38"/>
      <c r="L19" s="38"/>
      <c r="M19" s="38" t="s">
        <v>27</v>
      </c>
    </row>
    <row r="20" spans="1:18" x14ac:dyDescent="0.25">
      <c r="A20" s="31" t="s">
        <v>28</v>
      </c>
      <c r="B20" s="49">
        <f>(B6*B16)/B1</f>
        <v>7.5957727873183618</v>
      </c>
      <c r="C20" s="50">
        <f>(C6*B16)/B1</f>
        <v>15.191545574636724</v>
      </c>
      <c r="D20" s="51">
        <f>(D6*B16)/B1</f>
        <v>15.191545574636724</v>
      </c>
      <c r="E20" s="50">
        <f>(E6*B16)/B1</f>
        <v>30.383091149273447</v>
      </c>
      <c r="F20" s="50">
        <f>(F6*B16)/B1</f>
        <v>30.383091149273447</v>
      </c>
      <c r="G20" s="50">
        <f>(G6*B16)/B1</f>
        <v>30.383091149273447</v>
      </c>
      <c r="H20" s="50">
        <f>(H6*B16)/B1</f>
        <v>30.383091149273447</v>
      </c>
      <c r="I20" s="50">
        <f>(I6*B16)/B1</f>
        <v>30.383091149273447</v>
      </c>
      <c r="J20" s="50">
        <f>(J6*B16)/B1</f>
        <v>30.383091149273447</v>
      </c>
      <c r="K20" s="50">
        <f>(K6*B16)/B1</f>
        <v>15.191545574636724</v>
      </c>
      <c r="L20" s="50">
        <f>(L6*B16)/B1</f>
        <v>15.191545574636724</v>
      </c>
      <c r="M20" s="51">
        <v>0</v>
      </c>
    </row>
    <row r="21" spans="1:18" x14ac:dyDescent="0.25">
      <c r="A21" s="34" t="s">
        <v>29</v>
      </c>
      <c r="B21" s="52">
        <f>(B7*B16)/B1</f>
        <v>7.5957727873183618</v>
      </c>
      <c r="C21" s="53">
        <f>(C7*B16)/B1</f>
        <v>15.191545574636724</v>
      </c>
      <c r="D21" s="54">
        <f>(D7*B16)/B1</f>
        <v>15.191545574636724</v>
      </c>
      <c r="E21" s="53">
        <f>(E7*B16)/B1</f>
        <v>30.383091149273447</v>
      </c>
      <c r="F21" s="53">
        <f>(F7*B16)/B1</f>
        <v>15.191545574636724</v>
      </c>
      <c r="G21" s="53">
        <f>(G7*B16)/B1</f>
        <v>15.191545574636724</v>
      </c>
      <c r="H21" s="53">
        <f>(H7*B16)/B1</f>
        <v>15.191545574636724</v>
      </c>
      <c r="I21" s="53">
        <f>(I7*B16)/B1</f>
        <v>15.191545574636724</v>
      </c>
      <c r="J21" s="53">
        <v>0</v>
      </c>
      <c r="K21" s="53">
        <v>0</v>
      </c>
      <c r="L21" s="53">
        <v>0</v>
      </c>
      <c r="M21" s="54">
        <v>0</v>
      </c>
    </row>
    <row r="22" spans="1:18" ht="15.75" thickBot="1" x14ac:dyDescent="0.3">
      <c r="A22" s="37" t="s">
        <v>30</v>
      </c>
      <c r="B22" s="55">
        <f>(B8*B16)/B1</f>
        <v>7.5957727873183618</v>
      </c>
      <c r="C22" s="56">
        <f>(C8*B16)/B1</f>
        <v>15.191545574636724</v>
      </c>
      <c r="D22" s="57">
        <f>(D8*B16)/B1</f>
        <v>15.191545574636724</v>
      </c>
      <c r="E22" s="56">
        <f>(E8*B16)/B1</f>
        <v>30.383091149273447</v>
      </c>
      <c r="F22" s="56">
        <f>(F8*B16)/B1</f>
        <v>30.383091149273447</v>
      </c>
      <c r="G22" s="56">
        <f>(G8*B16)/B1</f>
        <v>30.383091149273447</v>
      </c>
      <c r="H22" s="56">
        <f>(H8*B16)/B1</f>
        <v>45.574636723910167</v>
      </c>
      <c r="I22" s="56">
        <f>(I8*B16)/B1</f>
        <v>45.574636723910167</v>
      </c>
      <c r="J22" s="56">
        <f>(J8*B16)/B1</f>
        <v>45.574636723910167</v>
      </c>
      <c r="K22" s="56">
        <f>(K8*B16)/B1</f>
        <v>30.383091149273447</v>
      </c>
      <c r="L22" s="56">
        <f>(L8*B16)/B1</f>
        <v>30.383091149273447</v>
      </c>
      <c r="M22" s="57">
        <v>0</v>
      </c>
    </row>
    <row r="23" spans="1:18" ht="15.75" thickBot="1" x14ac:dyDescent="0.3">
      <c r="A23" s="41" t="s">
        <v>61</v>
      </c>
      <c r="B23" s="60">
        <v>0</v>
      </c>
      <c r="C23" s="58">
        <f>(C9*B16)/B1</f>
        <v>30.383091149273447</v>
      </c>
      <c r="D23" s="59">
        <f>(D9*B16)/B1</f>
        <v>30.383091149273447</v>
      </c>
      <c r="E23" s="58">
        <f>(E9*B16)/B1</f>
        <v>15.191545574636724</v>
      </c>
      <c r="F23" s="58">
        <f>(F9*B16)/B1</f>
        <v>15.191545574636724</v>
      </c>
      <c r="G23" s="58">
        <f>(G9*B16)/B1</f>
        <v>15.191545574636724</v>
      </c>
      <c r="H23" s="58">
        <f>(H9*B16)/B1</f>
        <v>15.191545574636724</v>
      </c>
      <c r="I23" s="58">
        <f>(I9*B16)/B1</f>
        <v>15.191545574636724</v>
      </c>
      <c r="J23" s="58">
        <f>(J9*B16)/B1</f>
        <v>15.191545574636724</v>
      </c>
      <c r="K23" s="58">
        <f>(K9*B16)/B1</f>
        <v>15.191545574636724</v>
      </c>
      <c r="L23" s="58">
        <f>(L9*B16)/B1</f>
        <v>15.191545574636724</v>
      </c>
      <c r="M23" s="59">
        <v>0</v>
      </c>
    </row>
    <row r="24" spans="1:18" x14ac:dyDescent="0.25">
      <c r="A24" s="45" t="s">
        <v>95</v>
      </c>
      <c r="B24" s="53">
        <f>(B10*B16)/B1</f>
        <v>17.25</v>
      </c>
      <c r="D24" s="54"/>
      <c r="E24" s="53"/>
      <c r="F24" s="53"/>
      <c r="G24" s="53"/>
      <c r="H24" s="53"/>
      <c r="I24" s="53"/>
      <c r="J24" s="53"/>
      <c r="K24" s="53"/>
      <c r="L24" s="53"/>
      <c r="M24" s="54"/>
    </row>
    <row r="25" spans="1:18" x14ac:dyDescent="0.25">
      <c r="A25" s="34" t="s">
        <v>62</v>
      </c>
      <c r="B25" s="34">
        <f>B11*E16</f>
        <v>92</v>
      </c>
      <c r="C25" s="35">
        <f>B25</f>
        <v>92</v>
      </c>
      <c r="D25" s="35">
        <f t="shared" ref="D25:M25" si="0">C25</f>
        <v>92</v>
      </c>
      <c r="E25" s="35">
        <f t="shared" si="0"/>
        <v>92</v>
      </c>
      <c r="F25" s="35">
        <f t="shared" si="0"/>
        <v>92</v>
      </c>
      <c r="G25" s="35">
        <f t="shared" si="0"/>
        <v>92</v>
      </c>
      <c r="H25" s="35">
        <f t="shared" si="0"/>
        <v>92</v>
      </c>
      <c r="I25" s="35">
        <f t="shared" si="0"/>
        <v>92</v>
      </c>
      <c r="J25" s="35">
        <f t="shared" si="0"/>
        <v>92</v>
      </c>
      <c r="K25" s="35">
        <f t="shared" si="0"/>
        <v>92</v>
      </c>
      <c r="L25" s="35">
        <f t="shared" si="0"/>
        <v>92</v>
      </c>
      <c r="M25" s="35">
        <f t="shared" si="0"/>
        <v>92</v>
      </c>
    </row>
    <row r="26" spans="1:18" ht="15.75" thickBot="1" x14ac:dyDescent="0.3">
      <c r="A26" s="37" t="s">
        <v>60</v>
      </c>
      <c r="B26" s="37">
        <f>E16*B12</f>
        <v>46</v>
      </c>
      <c r="C26" s="39">
        <f>C12*E16</f>
        <v>46</v>
      </c>
      <c r="D26" s="40"/>
      <c r="E26" s="39">
        <f>E12*E16</f>
        <v>46</v>
      </c>
      <c r="F26" s="39">
        <f>F12*E16</f>
        <v>46</v>
      </c>
      <c r="G26" s="39"/>
      <c r="H26" s="39"/>
      <c r="I26" s="39"/>
      <c r="J26" s="39"/>
      <c r="K26" s="39"/>
      <c r="L26" s="39"/>
      <c r="M26" s="40"/>
    </row>
    <row r="27" spans="1:18" ht="15.75" thickBot="1" x14ac:dyDescent="0.3">
      <c r="J27" s="75" t="s">
        <v>34</v>
      </c>
      <c r="K27" s="74"/>
    </row>
    <row r="28" spans="1:18" x14ac:dyDescent="0.25">
      <c r="J28" s="76" t="s">
        <v>35</v>
      </c>
      <c r="K28" s="77"/>
      <c r="L28" s="45" t="s">
        <v>36</v>
      </c>
    </row>
    <row r="29" spans="1:18" x14ac:dyDescent="0.25">
      <c r="B29" s="80"/>
      <c r="C29" s="80"/>
      <c r="D29" s="80"/>
      <c r="E29" s="80"/>
      <c r="F29" s="80"/>
      <c r="G29" s="80"/>
      <c r="H29" s="80"/>
      <c r="I29" s="81"/>
      <c r="J29" s="78" t="s">
        <v>37</v>
      </c>
      <c r="K29" s="79"/>
      <c r="L29" s="46" t="s">
        <v>38</v>
      </c>
    </row>
    <row r="30" spans="1:18" ht="15" customHeight="1" x14ac:dyDescent="0.25">
      <c r="B30" s="80"/>
      <c r="C30" s="80"/>
      <c r="D30" s="80"/>
      <c r="E30" s="80"/>
      <c r="F30" s="80"/>
      <c r="G30" s="80"/>
      <c r="H30" s="80"/>
      <c r="I30" s="81"/>
      <c r="J30" s="78" t="s">
        <v>39</v>
      </c>
      <c r="K30" s="79"/>
      <c r="L30" s="46" t="s">
        <v>40</v>
      </c>
    </row>
    <row r="31" spans="1:18" ht="15" customHeight="1" x14ac:dyDescent="0.25">
      <c r="B31" s="80"/>
      <c r="C31" s="80"/>
      <c r="D31" s="80"/>
      <c r="E31" s="80"/>
      <c r="F31" s="80"/>
      <c r="G31" s="80"/>
      <c r="H31" s="80"/>
      <c r="I31" s="81"/>
      <c r="J31" s="78" t="s">
        <v>41</v>
      </c>
      <c r="K31" s="79"/>
      <c r="L31" s="46" t="s">
        <v>42</v>
      </c>
    </row>
    <row r="32" spans="1:18" ht="15" customHeight="1" thickBot="1" x14ac:dyDescent="0.3">
      <c r="J32" s="70" t="s">
        <v>43</v>
      </c>
      <c r="K32" s="71"/>
      <c r="L32" s="47" t="s">
        <v>44</v>
      </c>
    </row>
  </sheetData>
  <mergeCells count="11">
    <mergeCell ref="J32:K32"/>
    <mergeCell ref="H2:J2"/>
    <mergeCell ref="J27:K27"/>
    <mergeCell ref="J28:K28"/>
    <mergeCell ref="J29:K29"/>
    <mergeCell ref="J30:K30"/>
    <mergeCell ref="J31:K31"/>
    <mergeCell ref="B29:I29"/>
    <mergeCell ref="B30:I30"/>
    <mergeCell ref="B31:I31"/>
    <mergeCell ref="G15:M15"/>
  </mergeCells>
  <pageMargins left="0.25" right="0.25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L15" sqref="L15"/>
    </sheetView>
  </sheetViews>
  <sheetFormatPr defaultRowHeight="15" x14ac:dyDescent="0.25"/>
  <cols>
    <col min="1" max="1" width="14.85546875" customWidth="1"/>
    <col min="2" max="2" width="10.7109375" bestFit="1" customWidth="1"/>
    <col min="7" max="7" width="12.28515625" bestFit="1" customWidth="1"/>
    <col min="8" max="8" width="12.28515625" customWidth="1"/>
  </cols>
  <sheetData>
    <row r="1" spans="1:9" x14ac:dyDescent="0.25">
      <c r="A1" t="s">
        <v>65</v>
      </c>
      <c r="C1" t="s">
        <v>68</v>
      </c>
      <c r="D1" t="s">
        <v>69</v>
      </c>
      <c r="E1" t="s">
        <v>70</v>
      </c>
      <c r="G1" t="s">
        <v>74</v>
      </c>
      <c r="I1" t="s">
        <v>72</v>
      </c>
    </row>
    <row r="3" spans="1:9" x14ac:dyDescent="0.25">
      <c r="A3" t="s">
        <v>66</v>
      </c>
      <c r="B3" s="83"/>
      <c r="C3">
        <v>5</v>
      </c>
      <c r="D3">
        <v>0</v>
      </c>
      <c r="E3">
        <v>1</v>
      </c>
      <c r="G3" s="86">
        <f>I3/I7</f>
        <v>0.4</v>
      </c>
      <c r="I3">
        <v>30</v>
      </c>
    </row>
    <row r="4" spans="1:9" x14ac:dyDescent="0.25">
      <c r="A4" t="s">
        <v>67</v>
      </c>
      <c r="B4" s="84"/>
      <c r="C4">
        <v>3</v>
      </c>
      <c r="D4">
        <v>1</v>
      </c>
      <c r="E4">
        <v>6</v>
      </c>
      <c r="G4" s="86">
        <f>I4/I7</f>
        <v>0.2</v>
      </c>
      <c r="I4">
        <v>15</v>
      </c>
    </row>
    <row r="5" spans="1:9" x14ac:dyDescent="0.25">
      <c r="A5" t="s">
        <v>71</v>
      </c>
      <c r="C5">
        <v>0</v>
      </c>
      <c r="D5">
        <v>5</v>
      </c>
      <c r="E5">
        <v>4</v>
      </c>
      <c r="G5" s="86">
        <f>I5/I7</f>
        <v>0.4</v>
      </c>
      <c r="I5">
        <v>30</v>
      </c>
    </row>
    <row r="7" spans="1:9" x14ac:dyDescent="0.25">
      <c r="H7" t="s">
        <v>73</v>
      </c>
      <c r="I7">
        <f>SUM(I3:I5)</f>
        <v>75</v>
      </c>
    </row>
    <row r="9" spans="1:9" x14ac:dyDescent="0.25">
      <c r="A9" t="s">
        <v>66</v>
      </c>
      <c r="C9" s="85">
        <f>C3*G3</f>
        <v>2</v>
      </c>
      <c r="D9" s="85">
        <f>D3*E3</f>
        <v>0</v>
      </c>
      <c r="E9" s="85">
        <f>E3*G3</f>
        <v>0.4</v>
      </c>
    </row>
    <row r="10" spans="1:9" x14ac:dyDescent="0.25">
      <c r="A10" t="s">
        <v>67</v>
      </c>
      <c r="C10" s="85">
        <f>C4*G4</f>
        <v>0.60000000000000009</v>
      </c>
      <c r="D10" s="85">
        <f>D4*G4</f>
        <v>0.2</v>
      </c>
      <c r="E10" s="85">
        <f>E4*G4</f>
        <v>1.2000000000000002</v>
      </c>
    </row>
    <row r="11" spans="1:9" x14ac:dyDescent="0.25">
      <c r="A11" t="s">
        <v>71</v>
      </c>
      <c r="C11" s="85">
        <f>C5*G5</f>
        <v>0</v>
      </c>
      <c r="D11" s="85">
        <f>D5*G5</f>
        <v>2</v>
      </c>
      <c r="E11" s="85">
        <f>E5*G5</f>
        <v>1.6</v>
      </c>
    </row>
    <row r="12" spans="1:9" x14ac:dyDescent="0.25">
      <c r="A12" t="s">
        <v>75</v>
      </c>
      <c r="C12" s="85">
        <f>SUM(C9:C11)</f>
        <v>2.6</v>
      </c>
      <c r="D12" s="85">
        <f>SUM(D9:D11)</f>
        <v>2.2000000000000002</v>
      </c>
      <c r="E12" s="85">
        <f>SUM(E9:E11)</f>
        <v>3.2</v>
      </c>
    </row>
    <row r="13" spans="1:9" x14ac:dyDescent="0.25">
      <c r="C13">
        <f>C12/C12</f>
        <v>1</v>
      </c>
      <c r="D13" s="85">
        <f>D12/C12</f>
        <v>0.84615384615384615</v>
      </c>
      <c r="E13" s="85">
        <f>E12/C12</f>
        <v>1.2307692307692308</v>
      </c>
    </row>
    <row r="16" spans="1:9" x14ac:dyDescent="0.25">
      <c r="A16" t="s">
        <v>76</v>
      </c>
      <c r="C16">
        <v>3</v>
      </c>
      <c r="D16">
        <v>1</v>
      </c>
      <c r="E16">
        <v>1</v>
      </c>
    </row>
    <row r="17" spans="1:5" x14ac:dyDescent="0.25">
      <c r="A17" t="s">
        <v>77</v>
      </c>
      <c r="C17">
        <v>1</v>
      </c>
      <c r="D17">
        <v>3</v>
      </c>
      <c r="E17">
        <v>2</v>
      </c>
    </row>
    <row r="18" spans="1:5" x14ac:dyDescent="0.25">
      <c r="A18" t="s">
        <v>13</v>
      </c>
      <c r="C18">
        <v>0</v>
      </c>
      <c r="D18">
        <v>3</v>
      </c>
      <c r="E18">
        <v>3</v>
      </c>
    </row>
    <row r="21" spans="1:5" x14ac:dyDescent="0.25">
      <c r="A21" t="s">
        <v>7</v>
      </c>
      <c r="C21">
        <v>5</v>
      </c>
      <c r="D21">
        <v>3</v>
      </c>
      <c r="E21">
        <v>4</v>
      </c>
    </row>
    <row r="22" spans="1:5" x14ac:dyDescent="0.25">
      <c r="A22" t="s">
        <v>78</v>
      </c>
      <c r="C22">
        <v>5</v>
      </c>
      <c r="D22">
        <v>2</v>
      </c>
      <c r="E22">
        <v>3</v>
      </c>
    </row>
    <row r="23" spans="1:5" x14ac:dyDescent="0.25">
      <c r="A23" t="s">
        <v>79</v>
      </c>
      <c r="C23">
        <v>5</v>
      </c>
      <c r="D23">
        <v>5</v>
      </c>
      <c r="E23">
        <v>3</v>
      </c>
    </row>
    <row r="25" spans="1:5" x14ac:dyDescent="0.25">
      <c r="C25">
        <f>C21/C21</f>
        <v>1</v>
      </c>
      <c r="D25">
        <f>D21/C21</f>
        <v>0.6</v>
      </c>
      <c r="E25">
        <f>E21/C21</f>
        <v>0.8</v>
      </c>
    </row>
    <row r="26" spans="1:5" x14ac:dyDescent="0.25">
      <c r="C26">
        <f>C22/C22</f>
        <v>1</v>
      </c>
      <c r="D26">
        <f>D22/C22</f>
        <v>0.4</v>
      </c>
      <c r="E26">
        <f>E22/C22</f>
        <v>0.6</v>
      </c>
    </row>
    <row r="27" spans="1:5" x14ac:dyDescent="0.25">
      <c r="C27">
        <f>C23/C23</f>
        <v>1</v>
      </c>
      <c r="D27">
        <f>D23/C23</f>
        <v>1</v>
      </c>
      <c r="E27">
        <f>E23/C23</f>
        <v>0.6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9" sqref="A39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GH Original</vt:lpstr>
      <vt:lpstr>GWE Custom schedule</vt:lpstr>
      <vt:lpstr>NPK Calculator</vt:lpstr>
      <vt:lpstr>EC PPM conversion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2018-06-10T11:41:59Z</dcterms:created>
  <dcterms:modified xsi:type="dcterms:W3CDTF">2019-04-13T20:53:49Z</dcterms:modified>
</cp:coreProperties>
</file>