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DRIVERS - VHCVT\DWC_Project\Grow 3\"/>
    </mc:Choice>
  </mc:AlternateContent>
  <bookViews>
    <workbookView xWindow="0" yWindow="0" windowWidth="23835" windowHeight="13800"/>
  </bookViews>
  <sheets>
    <sheet name="FDP custom + strength (L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2" i="1" l="1"/>
  <c r="F32" i="1"/>
  <c r="E32" i="1"/>
  <c r="D32" i="1"/>
  <c r="C32" i="1"/>
  <c r="B32" i="1"/>
  <c r="N32" i="1" s="1"/>
  <c r="S31" i="1"/>
  <c r="K31" i="1"/>
  <c r="J31" i="1"/>
  <c r="I31" i="1"/>
  <c r="H31" i="1"/>
  <c r="G31" i="1"/>
  <c r="F31" i="1"/>
  <c r="E31" i="1"/>
  <c r="D31" i="1"/>
  <c r="C31" i="1"/>
  <c r="N31" i="1" s="1"/>
  <c r="B31" i="1"/>
  <c r="S30" i="1"/>
  <c r="K30" i="1"/>
  <c r="J30" i="1"/>
  <c r="I30" i="1"/>
  <c r="H30" i="1"/>
  <c r="G30" i="1"/>
  <c r="F30" i="1"/>
  <c r="E30" i="1"/>
  <c r="D30" i="1"/>
  <c r="C30" i="1"/>
  <c r="N30" i="1" s="1"/>
  <c r="B30" i="1"/>
  <c r="S29" i="1"/>
  <c r="K29" i="1"/>
  <c r="J29" i="1"/>
  <c r="I29" i="1"/>
  <c r="H29" i="1"/>
  <c r="G29" i="1"/>
  <c r="F29" i="1"/>
  <c r="E29" i="1"/>
  <c r="D29" i="1"/>
  <c r="C29" i="1"/>
  <c r="N29" i="1" s="1"/>
  <c r="B29" i="1"/>
  <c r="K28" i="1"/>
  <c r="J28" i="1"/>
  <c r="I28" i="1"/>
  <c r="H28" i="1"/>
  <c r="G28" i="1"/>
  <c r="F28" i="1"/>
  <c r="E28" i="1"/>
  <c r="D28" i="1"/>
  <c r="C28" i="1"/>
  <c r="B28" i="1"/>
  <c r="N28" i="1" s="1"/>
  <c r="K27" i="1"/>
  <c r="J27" i="1"/>
  <c r="I27" i="1"/>
  <c r="H27" i="1"/>
  <c r="G27" i="1"/>
  <c r="F27" i="1"/>
  <c r="E27" i="1"/>
  <c r="D27" i="1"/>
  <c r="C27" i="1"/>
  <c r="B27" i="1"/>
  <c r="N27" i="1" s="1"/>
  <c r="S25" i="1"/>
  <c r="M25" i="1"/>
  <c r="L25" i="1"/>
  <c r="K25" i="1"/>
  <c r="R17" i="1" s="1"/>
  <c r="J25" i="1"/>
  <c r="I25" i="1"/>
  <c r="H25" i="1"/>
  <c r="G25" i="1"/>
  <c r="F25" i="1"/>
  <c r="E25" i="1"/>
  <c r="D25" i="1"/>
  <c r="C25" i="1"/>
  <c r="B25" i="1"/>
  <c r="N25" i="1" s="1"/>
  <c r="S24" i="1"/>
  <c r="M24" i="1"/>
  <c r="L24" i="1"/>
  <c r="K24" i="1"/>
  <c r="J24" i="1"/>
  <c r="I24" i="1"/>
  <c r="H24" i="1"/>
  <c r="Q14" i="1" s="1"/>
  <c r="G24" i="1"/>
  <c r="F24" i="1"/>
  <c r="E24" i="1"/>
  <c r="Q11" i="1" s="1"/>
  <c r="D24" i="1"/>
  <c r="C24" i="1"/>
  <c r="B24" i="1"/>
  <c r="Q8" i="1" s="1"/>
  <c r="M23" i="1"/>
  <c r="L23" i="1"/>
  <c r="K23" i="1"/>
  <c r="J23" i="1"/>
  <c r="I23" i="1"/>
  <c r="P15" i="1" s="1"/>
  <c r="H23" i="1"/>
  <c r="G23" i="1"/>
  <c r="F23" i="1"/>
  <c r="P12" i="1" s="1"/>
  <c r="E23" i="1"/>
  <c r="D23" i="1"/>
  <c r="C23" i="1"/>
  <c r="P9" i="1" s="1"/>
  <c r="B23" i="1"/>
  <c r="N23" i="1" s="1"/>
  <c r="R16" i="1"/>
  <c r="Q16" i="1"/>
  <c r="P16" i="1"/>
  <c r="S16" i="1" s="1"/>
  <c r="Q15" i="1"/>
  <c r="R14" i="1"/>
  <c r="R13" i="1"/>
  <c r="Q13" i="1"/>
  <c r="P13" i="1"/>
  <c r="S13" i="1" s="1"/>
  <c r="Q12" i="1"/>
  <c r="R11" i="1"/>
  <c r="R10" i="1"/>
  <c r="Q10" i="1"/>
  <c r="P10" i="1"/>
  <c r="S10" i="1" s="1"/>
  <c r="Q9" i="1"/>
  <c r="R8" i="1"/>
  <c r="Q17" i="1" l="1"/>
  <c r="N24" i="1"/>
  <c r="P8" i="1"/>
  <c r="S8" i="1" s="1"/>
  <c r="R9" i="1"/>
  <c r="S9" i="1" s="1"/>
  <c r="P11" i="1"/>
  <c r="S11" i="1" s="1"/>
  <c r="R12" i="1"/>
  <c r="S12" i="1" s="1"/>
  <c r="P14" i="1"/>
  <c r="S14" i="1" s="1"/>
  <c r="R15" i="1"/>
  <c r="S15" i="1" s="1"/>
  <c r="P17" i="1"/>
  <c r="S17" i="1" s="1"/>
</calcChain>
</file>

<file path=xl/sharedStrings.xml><?xml version="1.0" encoding="utf-8"?>
<sst xmlns="http://schemas.openxmlformats.org/spreadsheetml/2006/main" count="112" uniqueCount="82">
  <si>
    <t>Nutrient/supplement per (L)</t>
  </si>
  <si>
    <t>NPK Ratio</t>
  </si>
  <si>
    <t>N</t>
  </si>
  <si>
    <t>P (43.6%)</t>
  </si>
  <si>
    <t>K (83%)</t>
  </si>
  <si>
    <t>EC based on RO water</t>
  </si>
  <si>
    <t>growth</t>
  </si>
  <si>
    <t>18 hrs light</t>
  </si>
  <si>
    <t>bloom</t>
  </si>
  <si>
    <t>12 hrs</t>
  </si>
  <si>
    <t>pH recommendation : 5.5 - 6.5</t>
  </si>
  <si>
    <t>Micro</t>
  </si>
  <si>
    <t>week</t>
  </si>
  <si>
    <t>Gro</t>
  </si>
  <si>
    <t>stage</t>
  </si>
  <si>
    <t>seedling</t>
  </si>
  <si>
    <t>early growth</t>
  </si>
  <si>
    <t>late growth</t>
  </si>
  <si>
    <t>transition</t>
  </si>
  <si>
    <t>early bloom</t>
  </si>
  <si>
    <t>mid bloom</t>
  </si>
  <si>
    <t>late bloom</t>
  </si>
  <si>
    <t>ripen</t>
  </si>
  <si>
    <t>flush</t>
  </si>
  <si>
    <t>Bloom</t>
  </si>
  <si>
    <t>EC range</t>
  </si>
  <si>
    <t>0.3 - 0.6</t>
  </si>
  <si>
    <t>0.8 - 1.2</t>
  </si>
  <si>
    <t>1.3 - 1.8</t>
  </si>
  <si>
    <t>1.8 - 2.0</t>
  </si>
  <si>
    <t>1.4 - 2.2</t>
  </si>
  <si>
    <t>CalMag</t>
  </si>
  <si>
    <t>micro (ml)</t>
  </si>
  <si>
    <t>gro (ml)</t>
  </si>
  <si>
    <t>Combined NPK Ratio when added</t>
  </si>
  <si>
    <t>bloom (ml)</t>
  </si>
  <si>
    <t>Wk1</t>
  </si>
  <si>
    <t>Silicon Max (1ml/L)</t>
  </si>
  <si>
    <t>Wk2</t>
  </si>
  <si>
    <t>Fulvic Acid (2ml/L)</t>
  </si>
  <si>
    <t>Wk3</t>
  </si>
  <si>
    <t>Seaweed (5ml/L)</t>
  </si>
  <si>
    <t>Wk4</t>
  </si>
  <si>
    <t>CalMag (0.5 - 1 ml/L)</t>
  </si>
  <si>
    <t>Wk5</t>
  </si>
  <si>
    <t>Sensizym (2ml/L)</t>
  </si>
  <si>
    <t>Wk6</t>
  </si>
  <si>
    <t>Voodoo (2mlL)</t>
  </si>
  <si>
    <t>Wk7</t>
  </si>
  <si>
    <t>Adjust water pH to 6.0 - 6.5 before adding nutrients - check again after mixing</t>
  </si>
  <si>
    <t>Wk8</t>
  </si>
  <si>
    <t>Wk9</t>
  </si>
  <si>
    <t>Wk10</t>
  </si>
  <si>
    <t>Total water (L)</t>
  </si>
  <si>
    <t>Wk11</t>
  </si>
  <si>
    <t>Desired % strength (eg: 50 for 50%)</t>
  </si>
  <si>
    <t>Wk12</t>
  </si>
  <si>
    <t>Harley Smith:</t>
  </si>
  <si>
    <t>ppm range</t>
  </si>
  <si>
    <t>Used (ml)</t>
  </si>
  <si>
    <t>Starter fert</t>
  </si>
  <si>
    <t>add extra P</t>
  </si>
  <si>
    <t>transition to flower</t>
  </si>
  <si>
    <t>grow</t>
  </si>
  <si>
    <t>?</t>
  </si>
  <si>
    <t>flower</t>
  </si>
  <si>
    <t>Fulvic acid:Seaweed  -  5:2</t>
  </si>
  <si>
    <t>Ed Rosenthal</t>
  </si>
  <si>
    <t>2 wks</t>
  </si>
  <si>
    <t>Amounts shown to nearest round number</t>
  </si>
  <si>
    <t>Conversion chart</t>
  </si>
  <si>
    <t>1 TSP (teaspoon)</t>
  </si>
  <si>
    <t>5 ml</t>
  </si>
  <si>
    <t>1 TBSL (Tablespoon)</t>
  </si>
  <si>
    <t>15 ml</t>
  </si>
  <si>
    <t>1 oz</t>
  </si>
  <si>
    <t>30 ml</t>
  </si>
  <si>
    <t>1 Qt</t>
  </si>
  <si>
    <t>946 ml</t>
  </si>
  <si>
    <t>1 Gal (US)</t>
  </si>
  <si>
    <t>3.785 L</t>
  </si>
  <si>
    <t>N : K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</si>
</sst>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0" fillId="0" borderId="0" xfId="0" applyFont="1"/>
    <xf numFmtId="0" fontId="0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0" xfId="0" applyFont="1" applyFill="1" applyBorder="1"/>
    <xf numFmtId="0" fontId="2" fillId="0" borderId="8" xfId="0" applyFont="1" applyBorder="1"/>
    <xf numFmtId="0" fontId="2" fillId="0" borderId="0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164" fontId="0" fillId="0" borderId="0" xfId="0" applyNumberFormat="1" applyFont="1"/>
    <xf numFmtId="164" fontId="0" fillId="0" borderId="0" xfId="0" applyNumberFormat="1"/>
    <xf numFmtId="0" fontId="2" fillId="0" borderId="8" xfId="0" applyFont="1" applyFill="1" applyBorder="1"/>
    <xf numFmtId="0" fontId="2" fillId="0" borderId="10" xfId="0" applyFont="1" applyBorder="1" applyAlignment="1">
      <alignment horizontal="center"/>
    </xf>
    <xf numFmtId="0" fontId="0" fillId="0" borderId="13" xfId="0" applyBorder="1"/>
    <xf numFmtId="0" fontId="3" fillId="0" borderId="0" xfId="0" applyFont="1"/>
    <xf numFmtId="0" fontId="2" fillId="0" borderId="0" xfId="0" applyFont="1" applyBorder="1" applyAlignment="1">
      <alignment horizontal="center"/>
    </xf>
    <xf numFmtId="0" fontId="3" fillId="0" borderId="1" xfId="0" applyFont="1" applyBorder="1"/>
    <xf numFmtId="0" fontId="2" fillId="0" borderId="3" xfId="0" applyFont="1" applyBorder="1"/>
    <xf numFmtId="0" fontId="2" fillId="0" borderId="1" xfId="0" applyFont="1" applyBorder="1"/>
    <xf numFmtId="0" fontId="0" fillId="0" borderId="12" xfId="0" applyBorder="1"/>
    <xf numFmtId="1" fontId="2" fillId="0" borderId="4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1" fontId="0" fillId="0" borderId="0" xfId="0" applyNumberFormat="1" applyAlignment="1">
      <alignment horizontal="left"/>
    </xf>
    <xf numFmtId="1" fontId="2" fillId="0" borderId="8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1" fontId="2" fillId="0" borderId="10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" fontId="2" fillId="0" borderId="11" xfId="0" applyNumberFormat="1" applyFont="1" applyBorder="1" applyAlignment="1">
      <alignment horizontal="center"/>
    </xf>
    <xf numFmtId="1" fontId="2" fillId="0" borderId="12" xfId="0" applyNumberFormat="1" applyFont="1" applyBorder="1" applyAlignment="1">
      <alignment horizontal="center"/>
    </xf>
    <xf numFmtId="1" fontId="2" fillId="0" borderId="13" xfId="0" applyNumberFormat="1" applyFont="1" applyBorder="1" applyAlignment="1">
      <alignment horizontal="center"/>
    </xf>
    <xf numFmtId="1" fontId="2" fillId="0" borderId="14" xfId="0" applyNumberFormat="1" applyFont="1" applyBorder="1" applyAlignment="1">
      <alignment horizontal="center"/>
    </xf>
    <xf numFmtId="1" fontId="2" fillId="0" borderId="1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1" fontId="2" fillId="0" borderId="0" xfId="0" applyNumberFormat="1" applyFont="1" applyAlignment="1">
      <alignment horizontal="center"/>
    </xf>
    <xf numFmtId="0" fontId="1" fillId="0" borderId="8" xfId="0" applyFont="1" applyFill="1" applyBorder="1"/>
    <xf numFmtId="0" fontId="2" fillId="0" borderId="6" xfId="0" applyFont="1" applyBorder="1"/>
    <xf numFmtId="0" fontId="2" fillId="0" borderId="4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0" borderId="13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tabSelected="1" zoomScale="110" zoomScaleNormal="110" workbookViewId="0">
      <selection activeCell="B18" sqref="B18"/>
    </sheetView>
  </sheetViews>
  <sheetFormatPr defaultRowHeight="15" x14ac:dyDescent="0.25"/>
  <cols>
    <col min="1" max="1" width="30" customWidth="1"/>
    <col min="2" max="2" width="8.5703125" customWidth="1"/>
    <col min="3" max="3" width="10.85546875" bestFit="1" customWidth="1"/>
    <col min="4" max="4" width="12.42578125" bestFit="1" customWidth="1"/>
    <col min="6" max="6" width="10.42578125" bestFit="1" customWidth="1"/>
  </cols>
  <sheetData>
    <row r="1" spans="1:19" ht="15.75" thickBot="1" x14ac:dyDescent="0.3">
      <c r="A1" s="1" t="s">
        <v>0</v>
      </c>
      <c r="B1" s="1">
        <v>1</v>
      </c>
      <c r="C1" s="1"/>
      <c r="D1" s="1"/>
      <c r="E1" s="1"/>
      <c r="F1" s="1"/>
      <c r="G1" s="1"/>
      <c r="H1" s="2"/>
      <c r="I1" s="2"/>
      <c r="J1" s="2"/>
      <c r="K1" s="2"/>
      <c r="L1" s="2"/>
      <c r="M1" s="1"/>
      <c r="O1" s="3" t="s">
        <v>1</v>
      </c>
      <c r="P1" s="4" t="s">
        <v>2</v>
      </c>
      <c r="Q1" s="4" t="s">
        <v>3</v>
      </c>
      <c r="R1" s="4" t="s">
        <v>4</v>
      </c>
    </row>
    <row r="2" spans="1:19" ht="15.75" thickBot="1" x14ac:dyDescent="0.3">
      <c r="A2" s="1" t="s">
        <v>5</v>
      </c>
      <c r="B2" s="1" t="s">
        <v>6</v>
      </c>
      <c r="C2" s="1" t="s">
        <v>7</v>
      </c>
      <c r="D2" s="1"/>
      <c r="E2" s="1" t="s">
        <v>8</v>
      </c>
      <c r="F2" s="1" t="s">
        <v>9</v>
      </c>
      <c r="G2" s="1"/>
      <c r="H2" s="5" t="s">
        <v>10</v>
      </c>
      <c r="I2" s="6"/>
      <c r="J2" s="7"/>
      <c r="K2" s="1"/>
      <c r="L2" s="1"/>
      <c r="M2" s="1"/>
      <c r="O2" s="3" t="s">
        <v>11</v>
      </c>
      <c r="P2" s="3">
        <v>5</v>
      </c>
      <c r="Q2" s="3">
        <v>0</v>
      </c>
      <c r="R2" s="3">
        <v>1</v>
      </c>
    </row>
    <row r="3" spans="1:19" x14ac:dyDescent="0.25">
      <c r="A3" s="8" t="s">
        <v>12</v>
      </c>
      <c r="B3" s="9">
        <v>1</v>
      </c>
      <c r="C3" s="10">
        <v>2</v>
      </c>
      <c r="D3" s="11">
        <v>3</v>
      </c>
      <c r="E3" s="12">
        <v>4</v>
      </c>
      <c r="F3" s="10">
        <v>5</v>
      </c>
      <c r="G3" s="10">
        <v>6</v>
      </c>
      <c r="H3" s="10">
        <v>7</v>
      </c>
      <c r="I3" s="10">
        <v>8</v>
      </c>
      <c r="J3" s="10">
        <v>9</v>
      </c>
      <c r="K3" s="10">
        <v>10</v>
      </c>
      <c r="L3" s="10">
        <v>11</v>
      </c>
      <c r="M3" s="11">
        <v>12</v>
      </c>
      <c r="O3" s="3" t="s">
        <v>13</v>
      </c>
      <c r="P3" s="13">
        <v>3</v>
      </c>
      <c r="Q3" s="13">
        <v>1</v>
      </c>
      <c r="R3" s="13">
        <v>6</v>
      </c>
    </row>
    <row r="4" spans="1:19" x14ac:dyDescent="0.25">
      <c r="A4" s="14" t="s">
        <v>14</v>
      </c>
      <c r="B4" s="14" t="s">
        <v>15</v>
      </c>
      <c r="C4" s="15" t="s">
        <v>16</v>
      </c>
      <c r="D4" s="16" t="s">
        <v>17</v>
      </c>
      <c r="E4" s="17" t="s">
        <v>18</v>
      </c>
      <c r="F4" s="15" t="s">
        <v>19</v>
      </c>
      <c r="G4" s="15"/>
      <c r="H4" s="15" t="s">
        <v>20</v>
      </c>
      <c r="I4" s="15"/>
      <c r="J4" s="15"/>
      <c r="K4" s="15" t="s">
        <v>21</v>
      </c>
      <c r="L4" s="15" t="s">
        <v>22</v>
      </c>
      <c r="M4" s="16" t="s">
        <v>23</v>
      </c>
      <c r="O4" s="13" t="s">
        <v>24</v>
      </c>
      <c r="P4" s="3">
        <v>0</v>
      </c>
      <c r="Q4" s="3">
        <v>5</v>
      </c>
      <c r="R4" s="3">
        <v>4</v>
      </c>
    </row>
    <row r="5" spans="1:19" ht="15.75" thickBot="1" x14ac:dyDescent="0.3">
      <c r="A5" s="18" t="s">
        <v>25</v>
      </c>
      <c r="B5" s="18" t="s">
        <v>26</v>
      </c>
      <c r="C5" s="19" t="s">
        <v>27</v>
      </c>
      <c r="D5" s="20" t="s">
        <v>28</v>
      </c>
      <c r="E5" s="21" t="s">
        <v>29</v>
      </c>
      <c r="F5" s="19" t="s">
        <v>30</v>
      </c>
      <c r="G5" s="19" t="s">
        <v>30</v>
      </c>
      <c r="H5" s="19" t="s">
        <v>30</v>
      </c>
      <c r="I5" s="19" t="s">
        <v>30</v>
      </c>
      <c r="J5" s="19" t="s">
        <v>30</v>
      </c>
      <c r="K5" s="19" t="s">
        <v>30</v>
      </c>
      <c r="L5" s="19">
        <v>0</v>
      </c>
      <c r="M5" s="20">
        <v>0</v>
      </c>
      <c r="O5" s="13" t="s">
        <v>31</v>
      </c>
      <c r="P5" s="3">
        <v>3</v>
      </c>
      <c r="Q5" s="13">
        <v>0</v>
      </c>
      <c r="R5" s="13">
        <v>0</v>
      </c>
    </row>
    <row r="6" spans="1:19" x14ac:dyDescent="0.25">
      <c r="A6" s="8" t="s">
        <v>32</v>
      </c>
      <c r="B6" s="9">
        <v>0.4</v>
      </c>
      <c r="C6" s="10">
        <v>0.6</v>
      </c>
      <c r="D6" s="11">
        <v>0.8</v>
      </c>
      <c r="E6" s="12">
        <v>1</v>
      </c>
      <c r="F6" s="10">
        <v>1</v>
      </c>
      <c r="G6" s="10">
        <v>0.8</v>
      </c>
      <c r="H6" s="10">
        <v>0.8</v>
      </c>
      <c r="I6" s="10">
        <v>0.8</v>
      </c>
      <c r="J6" s="10">
        <v>0.7</v>
      </c>
      <c r="K6" s="10">
        <v>0.7</v>
      </c>
      <c r="L6" s="10">
        <v>0</v>
      </c>
      <c r="M6" s="11">
        <v>0</v>
      </c>
    </row>
    <row r="7" spans="1:19" x14ac:dyDescent="0.25">
      <c r="A7" s="14" t="s">
        <v>33</v>
      </c>
      <c r="B7" s="22">
        <v>0.5</v>
      </c>
      <c r="C7" s="23">
        <v>1.5</v>
      </c>
      <c r="D7" s="24">
        <v>3</v>
      </c>
      <c r="E7" s="25">
        <v>2</v>
      </c>
      <c r="F7" s="26">
        <v>2</v>
      </c>
      <c r="G7" s="26">
        <v>2</v>
      </c>
      <c r="H7" s="26">
        <v>1.7</v>
      </c>
      <c r="I7" s="26">
        <v>1.7</v>
      </c>
      <c r="J7" s="26">
        <v>1.6</v>
      </c>
      <c r="K7" s="26">
        <v>1.6</v>
      </c>
      <c r="L7" s="26">
        <v>0</v>
      </c>
      <c r="M7" s="24">
        <v>0</v>
      </c>
      <c r="O7" s="3" t="s">
        <v>34</v>
      </c>
      <c r="P7" s="3"/>
      <c r="Q7" s="3"/>
      <c r="R7" s="3"/>
      <c r="S7" s="4" t="s">
        <v>81</v>
      </c>
    </row>
    <row r="8" spans="1:19" ht="15.75" thickBot="1" x14ac:dyDescent="0.3">
      <c r="A8" s="18" t="s">
        <v>35</v>
      </c>
      <c r="B8" s="27">
        <v>1</v>
      </c>
      <c r="C8" s="28">
        <v>1.5</v>
      </c>
      <c r="D8" s="29">
        <v>2.5</v>
      </c>
      <c r="E8" s="30">
        <v>4.75</v>
      </c>
      <c r="F8" s="28">
        <v>4.75</v>
      </c>
      <c r="G8" s="28">
        <v>4.75</v>
      </c>
      <c r="H8" s="28">
        <v>4.75</v>
      </c>
      <c r="I8" s="28">
        <v>4.75</v>
      </c>
      <c r="J8" s="28">
        <v>4.5</v>
      </c>
      <c r="K8" s="28">
        <v>4.5</v>
      </c>
      <c r="L8" s="28">
        <v>0</v>
      </c>
      <c r="M8" s="29">
        <v>0</v>
      </c>
      <c r="O8" s="3" t="s">
        <v>36</v>
      </c>
      <c r="P8" s="31">
        <f>P2*(B23/(B23+B24+B25+B30))+P3*(B24/(B23+B24+B25+B30))+P5*(B30/(B23+B24+B25+B30))</f>
        <v>1.9523809523809521</v>
      </c>
      <c r="Q8" s="31">
        <f>0.436*(Q3*(B24/(B23+B24+B25+B30))+Q4*(B25/(B23+B24+B25+B30)))</f>
        <v>1.141904761904762</v>
      </c>
      <c r="R8" s="31">
        <f>0.83*(R2*(B23/(B23+B24+B25+B30))+R3*(B24/(B23+B24+B25+B30))+R4*(B25/(B23+B24+B25+B30)))</f>
        <v>2.9247619047619047</v>
      </c>
      <c r="S8" s="32">
        <f t="shared" ref="S8:S17" si="0">R8/P8</f>
        <v>1.4980487804878051</v>
      </c>
    </row>
    <row r="9" spans="1:19" x14ac:dyDescent="0.25">
      <c r="A9" s="33" t="s">
        <v>37</v>
      </c>
      <c r="B9" s="9">
        <v>1</v>
      </c>
      <c r="C9" s="10">
        <v>1</v>
      </c>
      <c r="D9" s="11">
        <v>1</v>
      </c>
      <c r="E9" s="12">
        <v>1</v>
      </c>
      <c r="F9" s="10">
        <v>1</v>
      </c>
      <c r="G9" s="10">
        <v>1</v>
      </c>
      <c r="H9" s="10">
        <v>1</v>
      </c>
      <c r="I9" s="10">
        <v>1</v>
      </c>
      <c r="J9" s="10">
        <v>1</v>
      </c>
      <c r="K9" s="10">
        <v>1</v>
      </c>
      <c r="L9" s="10"/>
      <c r="M9" s="11"/>
      <c r="O9" s="3" t="s">
        <v>38</v>
      </c>
      <c r="P9" s="31">
        <f>P2*(C23/(C23+C24+C25+C30))+P3*(C24/(C23+C24+C25+C30))+P5*(C30/(C23+C24+C25+C30))</f>
        <v>2.1749999999999998</v>
      </c>
      <c r="Q9" s="31">
        <f>0.436*(Q3*(C24/(C23+C24+C25+C30))+Q4*(C25/(C23+C24+C25+C30)))</f>
        <v>0.98099999999999998</v>
      </c>
      <c r="R9" s="31">
        <f>0.83*(R2*(C23/(C23+C24+C25+C30))+R3*(C24/(C23+C24+C25+C30))+R4*(C25/(C23+C24+C25+C30)))</f>
        <v>3.2369999999999997</v>
      </c>
      <c r="S9" s="32">
        <f t="shared" si="0"/>
        <v>1.4882758620689656</v>
      </c>
    </row>
    <row r="10" spans="1:19" x14ac:dyDescent="0.25">
      <c r="A10" s="14" t="s">
        <v>39</v>
      </c>
      <c r="B10" s="22">
        <v>2</v>
      </c>
      <c r="C10" s="23">
        <v>2</v>
      </c>
      <c r="D10" s="24">
        <v>2</v>
      </c>
      <c r="E10" s="34">
        <v>2</v>
      </c>
      <c r="F10" s="23">
        <v>2</v>
      </c>
      <c r="G10" s="23">
        <v>2</v>
      </c>
      <c r="H10" s="23">
        <v>2</v>
      </c>
      <c r="I10" s="23">
        <v>2</v>
      </c>
      <c r="J10" s="23">
        <v>2</v>
      </c>
      <c r="K10" s="23">
        <v>2</v>
      </c>
      <c r="L10" s="23"/>
      <c r="M10" s="24"/>
      <c r="O10" s="13" t="s">
        <v>40</v>
      </c>
      <c r="P10" s="31">
        <f>P2*(D23/(D23+D24+D25+D30))+P3*(D24/(D23+D24+D25+D30))+P5*(D30/(D23+D24+D25+D30))</f>
        <v>2.1690140845070425</v>
      </c>
      <c r="Q10" s="31">
        <f>0.436*(Q3*(D24/(D23+D24+D25+D30))+Q4*(D25/(D23+D24+D25+D30)))</f>
        <v>0.95183098591549287</v>
      </c>
      <c r="R10" s="31">
        <f>0.83*(R2*(D23/(D23+D24+D25+D30))+R3*(D24/(D23+D24+D25+D30))+R4*(D25/(D23+D24+D25+D30)))</f>
        <v>3.3667605633802813</v>
      </c>
      <c r="S10" s="32">
        <f t="shared" si="0"/>
        <v>1.5522077922077919</v>
      </c>
    </row>
    <row r="11" spans="1:19" x14ac:dyDescent="0.25">
      <c r="A11" s="14" t="s">
        <v>41</v>
      </c>
      <c r="B11" s="22">
        <v>0.8</v>
      </c>
      <c r="C11" s="23">
        <v>0.8</v>
      </c>
      <c r="D11" s="24">
        <v>0.8</v>
      </c>
      <c r="E11" s="34">
        <v>0.8</v>
      </c>
      <c r="F11" s="23">
        <v>0.8</v>
      </c>
      <c r="G11" s="23">
        <v>0.8</v>
      </c>
      <c r="H11" s="23">
        <v>0.8</v>
      </c>
      <c r="I11" s="23">
        <v>0.8</v>
      </c>
      <c r="J11" s="23">
        <v>0.8</v>
      </c>
      <c r="K11" s="23">
        <v>0.8</v>
      </c>
      <c r="L11" s="23"/>
      <c r="M11" s="24"/>
      <c r="O11" s="13" t="s">
        <v>42</v>
      </c>
      <c r="P11" s="31">
        <f>P2*(E23/(E23+E24+E25+E30))+P3*(E24/(E23+E24+E25+E30))+P5*(E30/(E23+E24+E25+E30))</f>
        <v>1.6</v>
      </c>
      <c r="Q11" s="31">
        <f>0.436*(Q3*(E24/(E23+E24+E25+E30))+Q4*(E25/(E23+E24+E25+E30)))</f>
        <v>1.2830857142857142</v>
      </c>
      <c r="R11" s="31">
        <f>0.83*(R2*(E23/(E23+E24+E25+E30))+R3*(E24/(E23+E24+E25+E30))+R4*(E25/(E23+E24+E25+E30)))</f>
        <v>3.0354285714285711</v>
      </c>
      <c r="S11" s="32">
        <f t="shared" si="0"/>
        <v>1.8971428571428568</v>
      </c>
    </row>
    <row r="12" spans="1:19" x14ac:dyDescent="0.25">
      <c r="A12" s="33" t="s">
        <v>43</v>
      </c>
      <c r="B12" s="22">
        <v>0.15</v>
      </c>
      <c r="C12" s="23">
        <v>0.3</v>
      </c>
      <c r="D12" s="24">
        <v>0.6</v>
      </c>
      <c r="E12" s="34">
        <v>0.75</v>
      </c>
      <c r="F12" s="23">
        <v>0.75</v>
      </c>
      <c r="G12" s="23">
        <v>1</v>
      </c>
      <c r="H12" s="23">
        <v>1</v>
      </c>
      <c r="I12" s="23">
        <v>1</v>
      </c>
      <c r="J12" s="23">
        <v>1</v>
      </c>
      <c r="K12" s="23">
        <v>1</v>
      </c>
      <c r="L12" s="23"/>
      <c r="M12" s="24"/>
      <c r="O12" s="13" t="s">
        <v>44</v>
      </c>
      <c r="P12" s="31">
        <f>P2*(F23/(F23+F24+F25+F30))+P3*(F24/(F23+F24+F25+F30))+P5*(F30/(F23+F24+F25+F30))</f>
        <v>1.6</v>
      </c>
      <c r="Q12" s="31">
        <f>0.436*(Q3*(F24/(F23+F24+F25+F30))+Q4*(F25/(F23+F24+F25+F30)))</f>
        <v>1.2830857142857142</v>
      </c>
      <c r="R12" s="31">
        <f>0.83*(R2*(F23/(F23+F24+F25+F30))+R3*(F24/(F23+F24+F25+F30))+R4*(F25/(F23+F24+F25+F30)))</f>
        <v>3.0354285714285711</v>
      </c>
      <c r="S12" s="32">
        <f t="shared" si="0"/>
        <v>1.8971428571428568</v>
      </c>
    </row>
    <row r="13" spans="1:19" x14ac:dyDescent="0.25">
      <c r="A13" s="14" t="s">
        <v>45</v>
      </c>
      <c r="B13" s="22">
        <v>2</v>
      </c>
      <c r="C13" s="23">
        <v>2</v>
      </c>
      <c r="D13" s="24">
        <v>2</v>
      </c>
      <c r="E13" s="34">
        <v>2</v>
      </c>
      <c r="F13" s="23">
        <v>2</v>
      </c>
      <c r="G13" s="23">
        <v>2</v>
      </c>
      <c r="H13" s="23">
        <v>2</v>
      </c>
      <c r="I13" s="23">
        <v>2</v>
      </c>
      <c r="J13" s="23">
        <v>2</v>
      </c>
      <c r="K13" s="23">
        <v>2</v>
      </c>
      <c r="L13" s="23"/>
      <c r="M13" s="24"/>
      <c r="O13" s="13" t="s">
        <v>46</v>
      </c>
      <c r="P13" s="31">
        <f>P2*(G23/(G23+G24+G25+G30))+P3*(G24/(G23+G24+G25+G30))+P5*((G30/(G23+G24+G25+G30)))</f>
        <v>1.575984990619137</v>
      </c>
      <c r="Q13" s="31">
        <f>0.436*(Q3*(G24/(G23+G24+G25+G30))+Q4*(G25/(G23+G24+G25+G30)))</f>
        <v>1.2638273921200751</v>
      </c>
      <c r="R13" s="31">
        <f>0.83*(R2*(G23/(G23+G24+G25+G30))+R3*(G24/(G23+G24+G25+G30))+R4*(G25/(G23+G24+G25+G30)))</f>
        <v>2.9711819887429645</v>
      </c>
      <c r="S13" s="32">
        <f t="shared" si="0"/>
        <v>1.8852857142857142</v>
      </c>
    </row>
    <row r="14" spans="1:19" ht="15.75" thickBot="1" x14ac:dyDescent="0.3">
      <c r="A14" s="35" t="s">
        <v>47</v>
      </c>
      <c r="B14" s="27">
        <v>2</v>
      </c>
      <c r="C14" s="28">
        <v>2</v>
      </c>
      <c r="D14" s="29"/>
      <c r="E14" s="30">
        <v>2</v>
      </c>
      <c r="F14" s="28">
        <v>2</v>
      </c>
      <c r="G14" s="28"/>
      <c r="H14" s="28"/>
      <c r="I14" s="28"/>
      <c r="J14" s="28"/>
      <c r="K14" s="28"/>
      <c r="L14" s="28"/>
      <c r="M14" s="29"/>
      <c r="O14" s="13" t="s">
        <v>48</v>
      </c>
      <c r="P14" s="31">
        <f>P2*(H23/(H23+H24+H25+H30))+P3*(H24/(H23+H24+H25+H30))+P5*(H30/(H23+H24+H25+H30))</f>
        <v>1.5262135922330098</v>
      </c>
      <c r="Q14" s="31">
        <f>0.436*(Q3*(H24/(H23+H24+H25+H30))+Q4*(H25/(H23+H24+H25+H30)))</f>
        <v>1.2927611650485438</v>
      </c>
      <c r="R14" s="31">
        <f>0.83*(R2*(H23/(H23+H24+H25+H30))+R3*(H24/(H23+H24+H25+H30))+R4*(H25/(H23+H24+H25+H30)))</f>
        <v>2.9009708737864077</v>
      </c>
      <c r="S14" s="32">
        <f t="shared" si="0"/>
        <v>1.9007633587786259</v>
      </c>
    </row>
    <row r="15" spans="1:19" x14ac:dyDescent="0.25">
      <c r="A15" s="36" t="s">
        <v>49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O15" s="13" t="s">
        <v>50</v>
      </c>
      <c r="P15" s="31">
        <f>P2*(I23/(I23+I24+I25+I30))+P3*(I24/(I23+I24+I25+I30))+P5*(I30/(I23+I24+I25+I30))</f>
        <v>1.5262135922330098</v>
      </c>
      <c r="Q15" s="31">
        <f>0.436*(Q3*(I24/(I23+I24+I25+I30))+Q4*(I25/(I23+I24+I25+I30)))</f>
        <v>1.2927611650485438</v>
      </c>
      <c r="R15" s="31">
        <f>0.83*(R2*(I23/(I23+I24+I25+I30))+R3*(I24/(I23+I24+I25+I30))+R4*(I25/(I23+I24+I25+I30)))</f>
        <v>2.9009708737864077</v>
      </c>
      <c r="S15" s="32">
        <f t="shared" si="0"/>
        <v>1.9007633587786259</v>
      </c>
    </row>
    <row r="16" spans="1:19" x14ac:dyDescent="0.25">
      <c r="B16" s="1"/>
      <c r="C16" s="1"/>
      <c r="D16" s="1"/>
      <c r="E16" s="1"/>
      <c r="F16" s="1"/>
      <c r="G16" s="15"/>
      <c r="H16" s="1"/>
      <c r="I16" s="1"/>
      <c r="J16" s="1"/>
      <c r="K16" s="1"/>
      <c r="L16" s="1"/>
      <c r="M16" s="1"/>
      <c r="O16" s="13" t="s">
        <v>51</v>
      </c>
      <c r="P16" s="31">
        <f>P2*(J23/(J23+J24+J25+J30))+P3*(J24/(J23+J24+J25+J30))+P5*(J30/(J23+J24+J25+J30))</f>
        <v>1.512295081967213</v>
      </c>
      <c r="Q16" s="31">
        <f>0.436*(Q3*(J24/(J23+J24+J25+J30))+Q4*(J25/(J23+J24+J25+J30)))</f>
        <v>1.2919180327868853</v>
      </c>
      <c r="R16" s="31">
        <f>0.83*(R2*(J23/(J23+J24+J25+J30))+R3*(J24/(J23+J24+J25+J30))+R4*(J25/(J23+J24+J25+J30)))</f>
        <v>2.8879918032786884</v>
      </c>
      <c r="S16" s="32">
        <f t="shared" si="0"/>
        <v>1.9096747967479677</v>
      </c>
    </row>
    <row r="17" spans="1:19" ht="15.75" thickBot="1" x14ac:dyDescent="0.3">
      <c r="A17" s="1"/>
      <c r="B17" s="1"/>
      <c r="C17" s="1"/>
      <c r="D17" s="1"/>
      <c r="E17" s="1"/>
      <c r="F17" s="1"/>
      <c r="G17" s="37"/>
      <c r="H17" s="37"/>
      <c r="I17" s="37"/>
      <c r="J17" s="37"/>
      <c r="K17" s="37"/>
      <c r="L17" s="37"/>
      <c r="M17" s="37"/>
      <c r="O17" s="13" t="s">
        <v>52</v>
      </c>
      <c r="P17" s="31">
        <f>P2*(K23/(K23+K24+K25+K30))+P3*(K24/(K23+K24+K25+K30))+P5*(K30/(K23+K24+K25+K30))</f>
        <v>1.512295081967213</v>
      </c>
      <c r="Q17" s="31">
        <f>0.436*(Q3*(K24/(K23+K24+K25+K30))+Q4*(K25/(K23+K24+K25+K30)))</f>
        <v>1.2919180327868853</v>
      </c>
      <c r="R17" s="31">
        <f>0.83*(R2*(K23/(K23+K24+K25+K30))+R3*(K24/(K23+K24+K25+K30))+R4*(K25/(K23+K24+K25+K30)))</f>
        <v>2.8879918032786884</v>
      </c>
      <c r="S17" s="32">
        <f t="shared" si="0"/>
        <v>1.9096747967479677</v>
      </c>
    </row>
    <row r="18" spans="1:19" ht="15.75" thickBot="1" x14ac:dyDescent="0.3">
      <c r="A18" s="38" t="s">
        <v>53</v>
      </c>
      <c r="B18" s="39">
        <v>37.85</v>
      </c>
      <c r="C18" s="1"/>
      <c r="D18" s="1"/>
      <c r="E18" s="1"/>
      <c r="F18" s="1"/>
      <c r="O18" s="13" t="s">
        <v>54</v>
      </c>
      <c r="P18" s="31">
        <v>0</v>
      </c>
      <c r="Q18" s="31">
        <v>0</v>
      </c>
      <c r="R18" s="31">
        <v>0</v>
      </c>
    </row>
    <row r="19" spans="1:19" ht="15.75" thickBot="1" x14ac:dyDescent="0.3">
      <c r="A19" s="40" t="s">
        <v>55</v>
      </c>
      <c r="B19" s="39">
        <v>75</v>
      </c>
      <c r="C19" s="1"/>
      <c r="D19" s="41"/>
      <c r="E19" s="41"/>
      <c r="F19" s="1"/>
      <c r="G19" s="1"/>
      <c r="H19" s="1"/>
      <c r="I19" s="1"/>
      <c r="J19" s="1"/>
      <c r="K19" s="1"/>
      <c r="L19" s="1"/>
      <c r="M19" s="1"/>
      <c r="O19" s="13" t="s">
        <v>56</v>
      </c>
      <c r="P19" s="31">
        <v>0</v>
      </c>
      <c r="Q19" s="31">
        <v>0</v>
      </c>
      <c r="R19" s="31">
        <v>0</v>
      </c>
    </row>
    <row r="20" spans="1:19" x14ac:dyDescent="0.25">
      <c r="A20" s="14" t="s">
        <v>12</v>
      </c>
      <c r="B20" s="22">
        <v>1</v>
      </c>
      <c r="C20" s="10">
        <v>2</v>
      </c>
      <c r="D20" s="24">
        <v>3</v>
      </c>
      <c r="E20" s="12">
        <v>4</v>
      </c>
      <c r="F20" s="10">
        <v>5</v>
      </c>
      <c r="G20" s="10">
        <v>6</v>
      </c>
      <c r="H20" s="10">
        <v>7</v>
      </c>
      <c r="I20" s="10">
        <v>8</v>
      </c>
      <c r="J20" s="10">
        <v>9</v>
      </c>
      <c r="K20" s="10">
        <v>10</v>
      </c>
      <c r="L20" s="10">
        <v>11</v>
      </c>
      <c r="M20" s="11">
        <v>12</v>
      </c>
    </row>
    <row r="21" spans="1:19" x14ac:dyDescent="0.25">
      <c r="A21" s="14" t="s">
        <v>14</v>
      </c>
      <c r="B21" s="14" t="s">
        <v>15</v>
      </c>
      <c r="C21" s="15" t="s">
        <v>16</v>
      </c>
      <c r="D21" s="16" t="s">
        <v>17</v>
      </c>
      <c r="E21" s="17" t="s">
        <v>18</v>
      </c>
      <c r="F21" s="15" t="s">
        <v>19</v>
      </c>
      <c r="G21" s="15"/>
      <c r="H21" s="15" t="s">
        <v>20</v>
      </c>
      <c r="I21" s="15"/>
      <c r="J21" s="15"/>
      <c r="K21" s="15" t="s">
        <v>21</v>
      </c>
      <c r="L21" s="15" t="s">
        <v>22</v>
      </c>
      <c r="M21" s="16" t="s">
        <v>23</v>
      </c>
      <c r="O21" s="3" t="s">
        <v>57</v>
      </c>
      <c r="P21" s="3"/>
      <c r="Q21" s="3"/>
      <c r="S21" s="32"/>
    </row>
    <row r="22" spans="1:19" ht="15.75" thickBot="1" x14ac:dyDescent="0.3">
      <c r="A22" s="18" t="s">
        <v>58</v>
      </c>
      <c r="B22" s="18"/>
      <c r="C22" s="19"/>
      <c r="D22" s="20"/>
      <c r="E22" s="21"/>
      <c r="F22" s="19"/>
      <c r="G22" s="19"/>
      <c r="H22" s="19"/>
      <c r="I22" s="19"/>
      <c r="J22" s="19"/>
      <c r="K22" s="19"/>
      <c r="L22" s="19"/>
      <c r="M22" s="20"/>
      <c r="N22" t="s">
        <v>59</v>
      </c>
      <c r="O22" s="3" t="s">
        <v>60</v>
      </c>
      <c r="P22" s="3"/>
      <c r="Q22" s="3" t="s">
        <v>61</v>
      </c>
      <c r="S22" s="32"/>
    </row>
    <row r="23" spans="1:19" x14ac:dyDescent="0.25">
      <c r="A23" s="8" t="s">
        <v>32</v>
      </c>
      <c r="B23" s="42">
        <f>((B18*B6)/B1)*(B19/100)</f>
        <v>11.355</v>
      </c>
      <c r="C23" s="43">
        <f>((B18*C6)/B1)*(B19/100)</f>
        <v>17.032499999999999</v>
      </c>
      <c r="D23" s="44">
        <f>((B18*D6)/B1)*(B19/100)</f>
        <v>22.71</v>
      </c>
      <c r="E23" s="45">
        <f>((B18*E6)/B1)*(B19/100)</f>
        <v>28.387500000000003</v>
      </c>
      <c r="F23" s="43">
        <f>((B18*F6)/B1)*(B19/100)</f>
        <v>28.387500000000003</v>
      </c>
      <c r="G23" s="43">
        <f>((B18*G6)/B1)*(B19/100)</f>
        <v>22.71</v>
      </c>
      <c r="H23" s="43">
        <f>((B18*H6)/B1)*(B19/100)</f>
        <v>22.71</v>
      </c>
      <c r="I23" s="43">
        <f>((B18*I6)/B1)*(B19/100)</f>
        <v>22.71</v>
      </c>
      <c r="J23" s="43">
        <f>((B18*J6)/B1)*(B19/100)</f>
        <v>19.87125</v>
      </c>
      <c r="K23" s="43">
        <f>((B18*K6)/B1)*(B19/100)</f>
        <v>19.87125</v>
      </c>
      <c r="L23" s="43">
        <f>((B18*L6)/B1)*(B19/100)</f>
        <v>0</v>
      </c>
      <c r="M23" s="44">
        <f>((B18*M6)/B1)*(B19/100)</f>
        <v>0</v>
      </c>
      <c r="N23" s="46">
        <f>SUM(B23:M23)</f>
        <v>215.74500000000003</v>
      </c>
      <c r="O23" s="3" t="s">
        <v>62</v>
      </c>
      <c r="P23" s="3"/>
      <c r="Q23" s="3" t="s">
        <v>61</v>
      </c>
    </row>
    <row r="24" spans="1:19" x14ac:dyDescent="0.25">
      <c r="A24" s="14" t="s">
        <v>33</v>
      </c>
      <c r="B24" s="47">
        <f>((B18*B7)/B1)*(B19/100)</f>
        <v>14.193750000000001</v>
      </c>
      <c r="C24" s="48">
        <f>((B18*C7)/B1)*(B19/100)</f>
        <v>42.581250000000004</v>
      </c>
      <c r="D24" s="49">
        <f>((B18*D7)/B1)*(B19/100)</f>
        <v>85.162500000000009</v>
      </c>
      <c r="E24" s="50">
        <f>((B18*E7)/B1)*(B19/100)</f>
        <v>56.775000000000006</v>
      </c>
      <c r="F24" s="51">
        <f>((B18*F7)/B1)*(B19/100)</f>
        <v>56.775000000000006</v>
      </c>
      <c r="G24" s="51">
        <f>((B18*G7)/B1)*(B19/100)</f>
        <v>56.775000000000006</v>
      </c>
      <c r="H24" s="51">
        <f>((B18*H7)/B1)*(B19/100)</f>
        <v>48.258749999999999</v>
      </c>
      <c r="I24" s="51">
        <f>((B18*I7)/B1)*(B19/100)</f>
        <v>48.258749999999999</v>
      </c>
      <c r="J24" s="51">
        <f>((B18*J7)/B1)*(B19/100)</f>
        <v>45.42</v>
      </c>
      <c r="K24" s="51">
        <f>((B18*K7)/B1)*(B19/100)</f>
        <v>45.42</v>
      </c>
      <c r="L24" s="51">
        <f>((B18*L7)/B1)*(B19/100)</f>
        <v>0</v>
      </c>
      <c r="M24" s="49">
        <f>((B18*M7)/B1)*(B19/100)</f>
        <v>0</v>
      </c>
      <c r="N24" s="46">
        <f>SUM(B24:M24)</f>
        <v>499.62000000000012</v>
      </c>
      <c r="O24" t="s">
        <v>63</v>
      </c>
      <c r="P24" s="52">
        <v>1</v>
      </c>
      <c r="Q24" s="52" t="s">
        <v>64</v>
      </c>
      <c r="R24" s="52">
        <v>1.5</v>
      </c>
      <c r="S24" s="53">
        <f>R24/P24</f>
        <v>1.5</v>
      </c>
    </row>
    <row r="25" spans="1:19" ht="15.75" thickBot="1" x14ac:dyDescent="0.3">
      <c r="A25" s="18" t="s">
        <v>35</v>
      </c>
      <c r="B25" s="54">
        <f>((B18*B8)/B1)*(B19/100)</f>
        <v>28.387500000000003</v>
      </c>
      <c r="C25" s="55">
        <f>((B18*C8)/B1)*(B19/100)</f>
        <v>42.581250000000004</v>
      </c>
      <c r="D25" s="56">
        <f>((B18*D8)/B1)*(B19/100)</f>
        <v>70.96875</v>
      </c>
      <c r="E25" s="57">
        <f>((B18*E8)/B1)*(B19/100)</f>
        <v>134.84062499999999</v>
      </c>
      <c r="F25" s="55">
        <f>((B18*F8)/B1)*(B19/100)</f>
        <v>134.84062499999999</v>
      </c>
      <c r="G25" s="55">
        <f>((B18*G8)/B1)*(B19/100)</f>
        <v>134.84062499999999</v>
      </c>
      <c r="H25" s="55">
        <f>((B18*H8)/B1)*(B19/100)</f>
        <v>134.84062499999999</v>
      </c>
      <c r="I25" s="55">
        <f>((B18*I8)/B1)*(B19/100)</f>
        <v>134.84062499999999</v>
      </c>
      <c r="J25" s="55">
        <f>((B18*J8)/B1)*(B19/100)</f>
        <v>127.74375000000001</v>
      </c>
      <c r="K25" s="55">
        <f>((B18*K8)/B1)*(B19/100)</f>
        <v>127.74375000000001</v>
      </c>
      <c r="L25" s="55">
        <f>((B18*L8)/B1)*(B19/100)</f>
        <v>0</v>
      </c>
      <c r="M25" s="56">
        <f>((B18*M8)/B1)*(B19/100)</f>
        <v>0</v>
      </c>
      <c r="N25" s="46">
        <f>SUM(B25:M25)</f>
        <v>1071.628125</v>
      </c>
      <c r="O25" t="s">
        <v>65</v>
      </c>
      <c r="P25" s="52">
        <v>1</v>
      </c>
      <c r="Q25" s="52" t="s">
        <v>64</v>
      </c>
      <c r="R25" s="52">
        <v>2</v>
      </c>
      <c r="S25" s="53">
        <f>R25/P25</f>
        <v>2</v>
      </c>
    </row>
    <row r="26" spans="1:19" ht="15.75" thickBot="1" x14ac:dyDescent="0.3">
      <c r="A26" s="14"/>
      <c r="B26" s="47"/>
      <c r="C26" s="48"/>
      <c r="D26" s="49"/>
      <c r="E26" s="58"/>
      <c r="F26" s="48"/>
      <c r="G26" s="48"/>
      <c r="H26" s="48"/>
      <c r="I26" s="48"/>
      <c r="J26" s="48"/>
      <c r="K26" s="48"/>
      <c r="L26" s="48"/>
      <c r="M26" s="49"/>
      <c r="N26" s="59"/>
      <c r="O26" t="s">
        <v>66</v>
      </c>
    </row>
    <row r="27" spans="1:19" x14ac:dyDescent="0.25">
      <c r="A27" s="33" t="s">
        <v>37</v>
      </c>
      <c r="B27" s="42">
        <f>B9*B18</f>
        <v>37.85</v>
      </c>
      <c r="C27" s="43">
        <f>C9*B18</f>
        <v>37.85</v>
      </c>
      <c r="D27" s="44">
        <f>D9*B18</f>
        <v>37.85</v>
      </c>
      <c r="E27" s="45">
        <f>E9*B18</f>
        <v>37.85</v>
      </c>
      <c r="F27" s="43">
        <f>F9*B18</f>
        <v>37.85</v>
      </c>
      <c r="G27" s="43">
        <f>G9*B18</f>
        <v>37.85</v>
      </c>
      <c r="H27" s="43">
        <f>H9*B18</f>
        <v>37.85</v>
      </c>
      <c r="I27" s="43">
        <f>I9*B18</f>
        <v>37.85</v>
      </c>
      <c r="J27" s="43">
        <f>J9*B18</f>
        <v>37.85</v>
      </c>
      <c r="K27" s="43">
        <f>K9*B18</f>
        <v>37.85</v>
      </c>
      <c r="L27" s="43"/>
      <c r="M27" s="44"/>
      <c r="N27" s="46">
        <f>SUM(B27:K27)</f>
        <v>378.50000000000006</v>
      </c>
    </row>
    <row r="28" spans="1:19" x14ac:dyDescent="0.25">
      <c r="A28" s="14" t="s">
        <v>39</v>
      </c>
      <c r="B28" s="47">
        <f>B10*B18</f>
        <v>75.7</v>
      </c>
      <c r="C28" s="48">
        <f>C10*B18</f>
        <v>75.7</v>
      </c>
      <c r="D28" s="49">
        <f>D10*B18</f>
        <v>75.7</v>
      </c>
      <c r="E28" s="58">
        <f>E10*B18</f>
        <v>75.7</v>
      </c>
      <c r="F28" s="48">
        <f>F10*B18</f>
        <v>75.7</v>
      </c>
      <c r="G28" s="48">
        <f>G10*B18</f>
        <v>75.7</v>
      </c>
      <c r="H28" s="48">
        <f>H10*B18</f>
        <v>75.7</v>
      </c>
      <c r="I28" s="48">
        <f>I10*B18</f>
        <v>75.7</v>
      </c>
      <c r="J28" s="48">
        <f>J10*B18</f>
        <v>75.7</v>
      </c>
      <c r="K28" s="48">
        <f>K10*B18</f>
        <v>75.7</v>
      </c>
      <c r="L28" s="48"/>
      <c r="M28" s="49"/>
      <c r="N28" s="46">
        <f>SUM(B28:K28)</f>
        <v>757.00000000000011</v>
      </c>
      <c r="O28" s="3" t="s">
        <v>67</v>
      </c>
      <c r="P28" s="3"/>
      <c r="Q28" s="3"/>
      <c r="R28" s="3"/>
      <c r="S28" s="32"/>
    </row>
    <row r="29" spans="1:19" x14ac:dyDescent="0.25">
      <c r="A29" s="14" t="s">
        <v>41</v>
      </c>
      <c r="B29" s="47">
        <f>B11*B18</f>
        <v>30.28</v>
      </c>
      <c r="C29" s="48">
        <f>C11*B18</f>
        <v>30.28</v>
      </c>
      <c r="D29" s="49">
        <f>D11*B18</f>
        <v>30.28</v>
      </c>
      <c r="E29" s="58">
        <f>E11*B18</f>
        <v>30.28</v>
      </c>
      <c r="F29" s="48">
        <f>F11*B18</f>
        <v>30.28</v>
      </c>
      <c r="G29" s="48">
        <f>G11*B18</f>
        <v>30.28</v>
      </c>
      <c r="H29" s="48">
        <f>H11*B18</f>
        <v>30.28</v>
      </c>
      <c r="I29" s="48">
        <f>I11*B18</f>
        <v>30.28</v>
      </c>
      <c r="J29" s="48">
        <f>J11*B18</f>
        <v>30.28</v>
      </c>
      <c r="K29" s="48">
        <f>K11*B18</f>
        <v>30.28</v>
      </c>
      <c r="L29" s="48"/>
      <c r="M29" s="49"/>
      <c r="N29" s="46">
        <f>SUM(B29:K29)</f>
        <v>302.79999999999995</v>
      </c>
      <c r="O29" s="3" t="s">
        <v>68</v>
      </c>
      <c r="P29" s="3">
        <v>1.5</v>
      </c>
      <c r="Q29" s="3">
        <v>1</v>
      </c>
      <c r="R29" s="3">
        <v>1.8</v>
      </c>
      <c r="S29" s="32">
        <f>R29/P29</f>
        <v>1.2</v>
      </c>
    </row>
    <row r="30" spans="1:19" x14ac:dyDescent="0.25">
      <c r="A30" s="33" t="s">
        <v>43</v>
      </c>
      <c r="B30" s="47">
        <f>B12*B18</f>
        <v>5.6775000000000002</v>
      </c>
      <c r="C30" s="48">
        <f>C12*B18</f>
        <v>11.355</v>
      </c>
      <c r="D30" s="49">
        <f>D12*B18</f>
        <v>22.71</v>
      </c>
      <c r="E30" s="58">
        <f>E12*B18</f>
        <v>28.387500000000003</v>
      </c>
      <c r="F30" s="60">
        <f>F12*B18</f>
        <v>28.387500000000003</v>
      </c>
      <c r="G30" s="48">
        <f>G12*B18</f>
        <v>37.85</v>
      </c>
      <c r="H30" s="48">
        <f>H12*B18</f>
        <v>37.85</v>
      </c>
      <c r="I30" s="48">
        <f>I12*B18</f>
        <v>37.85</v>
      </c>
      <c r="J30" s="48">
        <f>J12*B18</f>
        <v>37.85</v>
      </c>
      <c r="K30" s="48">
        <f>K12*B18</f>
        <v>37.85</v>
      </c>
      <c r="L30" s="48"/>
      <c r="M30" s="49"/>
      <c r="N30" s="46">
        <f>SUM(B30:K30)</f>
        <v>285.76749999999998</v>
      </c>
      <c r="O30" s="3" t="s">
        <v>6</v>
      </c>
      <c r="P30" s="3">
        <v>2.5</v>
      </c>
      <c r="Q30" s="3">
        <v>0.8</v>
      </c>
      <c r="R30" s="3">
        <v>2.1</v>
      </c>
      <c r="S30" s="32">
        <f>R30/P30</f>
        <v>0.84000000000000008</v>
      </c>
    </row>
    <row r="31" spans="1:19" x14ac:dyDescent="0.25">
      <c r="A31" s="14" t="s">
        <v>45</v>
      </c>
      <c r="B31" s="47">
        <f>B13*B18</f>
        <v>75.7</v>
      </c>
      <c r="C31" s="48">
        <f>C13*B18</f>
        <v>75.7</v>
      </c>
      <c r="D31" s="49">
        <f>D13*B18</f>
        <v>75.7</v>
      </c>
      <c r="E31" s="58">
        <f>E13*B18</f>
        <v>75.7</v>
      </c>
      <c r="F31" s="60">
        <f>F13*B18</f>
        <v>75.7</v>
      </c>
      <c r="G31" s="48">
        <f>G13*B18</f>
        <v>75.7</v>
      </c>
      <c r="H31" s="48">
        <f>H13*B18</f>
        <v>75.7</v>
      </c>
      <c r="I31" s="48">
        <f>I13*B18</f>
        <v>75.7</v>
      </c>
      <c r="J31" s="48">
        <f>J13*B18</f>
        <v>75.7</v>
      </c>
      <c r="K31" s="48">
        <f>K13*B18</f>
        <v>75.7</v>
      </c>
      <c r="L31" s="48"/>
      <c r="M31" s="49"/>
      <c r="N31" s="46">
        <f>SUM(B31:K31)</f>
        <v>757.00000000000011</v>
      </c>
      <c r="O31" s="3" t="s">
        <v>18</v>
      </c>
      <c r="P31" s="3">
        <v>1</v>
      </c>
      <c r="Q31" s="3">
        <v>1.5</v>
      </c>
      <c r="R31" s="3">
        <v>2.4</v>
      </c>
      <c r="S31" s="32">
        <f>R31/P31</f>
        <v>2.4</v>
      </c>
    </row>
    <row r="32" spans="1:19" ht="15.75" thickBot="1" x14ac:dyDescent="0.3">
      <c r="A32" s="35" t="s">
        <v>47</v>
      </c>
      <c r="B32" s="54">
        <f>B14*B18</f>
        <v>75.7</v>
      </c>
      <c r="C32" s="55">
        <f>C14*B18</f>
        <v>75.7</v>
      </c>
      <c r="D32" s="56">
        <f>D14*B18</f>
        <v>0</v>
      </c>
      <c r="E32" s="57">
        <f>E14*B18</f>
        <v>75.7</v>
      </c>
      <c r="F32" s="55">
        <f>F14*B18</f>
        <v>75.7</v>
      </c>
      <c r="G32" s="55"/>
      <c r="H32" s="55"/>
      <c r="I32" s="55"/>
      <c r="J32" s="55"/>
      <c r="K32" s="55"/>
      <c r="L32" s="55"/>
      <c r="M32" s="56"/>
      <c r="N32" s="46">
        <f>SUM(B32:K32)</f>
        <v>302.8</v>
      </c>
      <c r="O32" s="3" t="s">
        <v>65</v>
      </c>
      <c r="P32" s="3">
        <v>0.5</v>
      </c>
      <c r="Q32" s="3">
        <v>1.5</v>
      </c>
      <c r="R32" s="3">
        <v>2.2999999999999998</v>
      </c>
      <c r="S32" s="32">
        <f>R32/P32</f>
        <v>4.5999999999999996</v>
      </c>
    </row>
    <row r="33" spans="1:13" ht="15.75" thickBot="1" x14ac:dyDescent="0.3">
      <c r="A33" s="61" t="s">
        <v>69</v>
      </c>
      <c r="B33" s="1"/>
      <c r="C33" s="1"/>
      <c r="D33" s="1"/>
      <c r="E33" s="1"/>
      <c r="F33" s="1"/>
      <c r="G33" s="1"/>
      <c r="H33" s="1"/>
      <c r="I33" s="1"/>
      <c r="J33" s="8" t="s">
        <v>70</v>
      </c>
      <c r="K33" s="62"/>
      <c r="L33" s="1"/>
      <c r="M33" s="1"/>
    </row>
    <row r="34" spans="1:13" x14ac:dyDescent="0.25">
      <c r="A34" s="1"/>
      <c r="B34" s="1"/>
      <c r="C34" s="1"/>
      <c r="D34" s="1"/>
      <c r="E34" s="1"/>
      <c r="F34" s="1"/>
      <c r="G34" s="1"/>
      <c r="H34" s="1"/>
      <c r="I34" s="1"/>
      <c r="J34" s="63" t="s">
        <v>71</v>
      </c>
      <c r="K34" s="64"/>
      <c r="L34" s="65" t="s">
        <v>72</v>
      </c>
      <c r="M34" s="1"/>
    </row>
    <row r="35" spans="1:13" x14ac:dyDescent="0.25">
      <c r="A35" s="1"/>
      <c r="B35" s="1"/>
      <c r="C35" s="1"/>
      <c r="D35" s="1"/>
      <c r="E35" s="1"/>
      <c r="F35" s="1"/>
      <c r="G35" s="1"/>
      <c r="H35" s="1"/>
      <c r="I35" s="1"/>
      <c r="J35" s="66" t="s">
        <v>73</v>
      </c>
      <c r="K35" s="67"/>
      <c r="L35" s="68" t="s">
        <v>74</v>
      </c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4"/>
      <c r="K36" s="16" t="s">
        <v>75</v>
      </c>
      <c r="L36" s="68" t="s">
        <v>76</v>
      </c>
      <c r="M36" s="1"/>
    </row>
    <row r="37" spans="1:13" x14ac:dyDescent="0.25">
      <c r="A37" s="1"/>
      <c r="B37" s="1"/>
      <c r="C37" s="1"/>
      <c r="D37" s="1"/>
      <c r="E37" s="1"/>
      <c r="F37" s="1"/>
      <c r="G37" s="1"/>
      <c r="H37" s="1"/>
      <c r="I37" s="1"/>
      <c r="J37" s="14"/>
      <c r="K37" s="16" t="s">
        <v>77</v>
      </c>
      <c r="L37" s="68" t="s">
        <v>78</v>
      </c>
      <c r="M37" s="1"/>
    </row>
    <row r="38" spans="1:13" ht="15.75" thickBot="1" x14ac:dyDescent="0.3">
      <c r="A38" s="1"/>
      <c r="B38" s="1"/>
      <c r="C38" s="1"/>
      <c r="D38" s="1"/>
      <c r="E38" s="1"/>
      <c r="F38" s="1"/>
      <c r="G38" s="1"/>
      <c r="H38" s="1"/>
      <c r="I38" s="1"/>
      <c r="J38" s="18"/>
      <c r="K38" s="20" t="s">
        <v>79</v>
      </c>
      <c r="L38" s="69" t="s">
        <v>80</v>
      </c>
      <c r="M38" s="1"/>
    </row>
  </sheetData>
  <mergeCells count="4">
    <mergeCell ref="H2:J2"/>
    <mergeCell ref="G17:M17"/>
    <mergeCell ref="J34:K34"/>
    <mergeCell ref="J35:K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FDP custom + strength (L)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2019-05-26T08:58:38Z</dcterms:created>
  <dcterms:modified xsi:type="dcterms:W3CDTF">2019-05-26T09:19:52Z</dcterms:modified>
</cp:coreProperties>
</file>