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ua\Desktop\"/>
    </mc:Choice>
  </mc:AlternateContent>
  <bookViews>
    <workbookView xWindow="0" yWindow="0" windowWidth="11520" windowHeight="6795"/>
  </bookViews>
  <sheets>
    <sheet name="Costings" sheetId="1" r:id="rId1"/>
    <sheet name="Useage" sheetId="2" r:id="rId2"/>
    <sheet name="Grow Data" sheetId="3" r:id="rId3"/>
    <sheet name="Graph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E15" i="1"/>
  <c r="K26" i="1" l="1"/>
  <c r="K24" i="1"/>
  <c r="K23" i="1"/>
  <c r="K25" i="1"/>
  <c r="K22" i="1"/>
  <c r="K27" i="1" s="1"/>
  <c r="H27" i="1"/>
  <c r="N1" i="1" l="1"/>
  <c r="N3" i="1" s="1"/>
  <c r="AB4" i="3" l="1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3" i="3"/>
  <c r="D27" i="1" l="1"/>
  <c r="D26" i="1"/>
  <c r="D25" i="1"/>
  <c r="D24" i="1"/>
  <c r="D23" i="1"/>
  <c r="D22" i="1"/>
  <c r="D17" i="1"/>
  <c r="D16" i="1"/>
  <c r="D14" i="1"/>
  <c r="D13" i="1"/>
  <c r="D12" i="1"/>
  <c r="D11" i="1"/>
  <c r="D9" i="1"/>
  <c r="D8" i="1"/>
  <c r="D7" i="1"/>
  <c r="D6" i="1"/>
  <c r="D5" i="1"/>
  <c r="D4" i="1"/>
  <c r="D3" i="1"/>
  <c r="D10" i="1"/>
  <c r="B18" i="1" l="1"/>
  <c r="E17" i="1"/>
  <c r="H34" i="1" l="1"/>
  <c r="K33" i="1"/>
  <c r="K32" i="1"/>
  <c r="K31" i="1"/>
  <c r="K14" i="1"/>
  <c r="K34" i="1" l="1"/>
  <c r="D32" i="1"/>
  <c r="K7" i="1" l="1"/>
  <c r="H18" i="1" l="1"/>
  <c r="N7" i="1" s="1"/>
  <c r="K17" i="1"/>
  <c r="K16" i="1"/>
  <c r="K15" i="1"/>
  <c r="K13" i="1"/>
  <c r="H9" i="1"/>
  <c r="K8" i="1"/>
  <c r="K6" i="1"/>
  <c r="K5" i="1"/>
  <c r="E27" i="1"/>
  <c r="E26" i="1"/>
  <c r="E25" i="1"/>
  <c r="E24" i="1"/>
  <c r="E23" i="1"/>
  <c r="E22" i="1"/>
  <c r="E16" i="1"/>
  <c r="E14" i="1"/>
  <c r="E13" i="1"/>
  <c r="E12" i="1"/>
  <c r="E11" i="1"/>
  <c r="E10" i="1"/>
  <c r="E9" i="1"/>
  <c r="E8" i="1"/>
  <c r="E7" i="1"/>
  <c r="E6" i="1"/>
  <c r="E5" i="1"/>
  <c r="E4" i="1"/>
  <c r="E3" i="1"/>
  <c r="B28" i="1"/>
  <c r="E18" i="1" l="1"/>
  <c r="K9" i="1"/>
  <c r="K18" i="1"/>
  <c r="E28" i="1"/>
  <c r="N8" i="1" l="1"/>
</calcChain>
</file>

<file path=xl/sharedStrings.xml><?xml version="1.0" encoding="utf-8"?>
<sst xmlns="http://schemas.openxmlformats.org/spreadsheetml/2006/main" count="159" uniqueCount="89">
  <si>
    <t>FloraMicro</t>
  </si>
  <si>
    <t>FloraGro</t>
  </si>
  <si>
    <t>FloraBloom</t>
  </si>
  <si>
    <t>RapidStart</t>
  </si>
  <si>
    <t>Liquid KoolBloom</t>
  </si>
  <si>
    <t>Floralicious Plus</t>
  </si>
  <si>
    <t>FloraKleen</t>
  </si>
  <si>
    <t>Armor Si</t>
  </si>
  <si>
    <t>Diamond Nectar</t>
  </si>
  <si>
    <t>FloraBlend</t>
  </si>
  <si>
    <t>CALiMAGic</t>
  </si>
  <si>
    <t>Terpinator</t>
  </si>
  <si>
    <t>pH Up</t>
  </si>
  <si>
    <t>pH Down</t>
  </si>
  <si>
    <t>Nutrients &amp; Supplements</t>
  </si>
  <si>
    <t>Consumables</t>
  </si>
  <si>
    <t>Price ($)</t>
  </si>
  <si>
    <t>Size (ml)</t>
  </si>
  <si>
    <t>Quantity Used (ml)</t>
  </si>
  <si>
    <t>pH Electrode Storage</t>
  </si>
  <si>
    <t>pH Buffer4.0</t>
  </si>
  <si>
    <t>Electrode Cleaner</t>
  </si>
  <si>
    <t>pH Buffer 7.0</t>
  </si>
  <si>
    <t>TOTAL</t>
  </si>
  <si>
    <t>Cost for grow ($)</t>
  </si>
  <si>
    <t>Electrical - Germination</t>
  </si>
  <si>
    <t>Item</t>
  </si>
  <si>
    <t>Electrical Item</t>
  </si>
  <si>
    <t>Wattage</t>
  </si>
  <si>
    <t>Hours used per day</t>
  </si>
  <si>
    <t>Days Used</t>
  </si>
  <si>
    <t>Cost Per kW Hour ($)</t>
  </si>
  <si>
    <t>Heat Mat</t>
  </si>
  <si>
    <t>Climate Controller</t>
  </si>
  <si>
    <t>Electrical - Grow</t>
  </si>
  <si>
    <t>Days used</t>
  </si>
  <si>
    <t>Light - 600W HPS</t>
  </si>
  <si>
    <t>YIELD (g)</t>
  </si>
  <si>
    <t>$ per G</t>
  </si>
  <si>
    <t>Water Used (L)</t>
  </si>
  <si>
    <t>Cost per kL ($)</t>
  </si>
  <si>
    <t xml:space="preserve"> Cost for grow ($)</t>
  </si>
  <si>
    <t>Quantity</t>
  </si>
  <si>
    <t>Exhaust Fan - Hyper 6" 315cfm</t>
  </si>
  <si>
    <t>Air Circulation 1 - 6" clip on</t>
  </si>
  <si>
    <t>Air Circulation 2 - 6" clip on</t>
  </si>
  <si>
    <t>Light -T5</t>
  </si>
  <si>
    <t>A</t>
  </si>
  <si>
    <t>U</t>
  </si>
  <si>
    <t>T</t>
  </si>
  <si>
    <t>O</t>
  </si>
  <si>
    <t>H</t>
  </si>
  <si>
    <t>5kg Nutrifield coco brick</t>
  </si>
  <si>
    <t>Grow Medium</t>
  </si>
  <si>
    <t>Electrical - Drying</t>
  </si>
  <si>
    <t>G per grow Watt</t>
  </si>
  <si>
    <t>FloraNectar (Pineapple Rush)</t>
  </si>
  <si>
    <t>Great White Mychorrizae</t>
  </si>
  <si>
    <t>Size (ml/g)</t>
  </si>
  <si>
    <t>Water</t>
  </si>
  <si>
    <t>Liquid Koolbloom</t>
  </si>
  <si>
    <t>FloraNectar</t>
  </si>
  <si>
    <t>Great White</t>
  </si>
  <si>
    <t>pH UP</t>
  </si>
  <si>
    <t>Electrode Storage</t>
  </si>
  <si>
    <t>4.0 calibration</t>
  </si>
  <si>
    <t>7.0 calibration</t>
  </si>
  <si>
    <t>Date</t>
  </si>
  <si>
    <t>C</t>
  </si>
  <si>
    <t>B</t>
  </si>
  <si>
    <t>M</t>
  </si>
  <si>
    <t>Min Temp</t>
  </si>
  <si>
    <t>Max Temp</t>
  </si>
  <si>
    <t>pH In</t>
  </si>
  <si>
    <t>EC In</t>
  </si>
  <si>
    <t>pH Out</t>
  </si>
  <si>
    <t>EC Out</t>
  </si>
  <si>
    <t>Water In (ml)</t>
  </si>
  <si>
    <t>Water Out (ml)</t>
  </si>
  <si>
    <t>Drain %</t>
  </si>
  <si>
    <t>PLANT #1</t>
  </si>
  <si>
    <t>PLANT #2</t>
  </si>
  <si>
    <t>PLANT #3</t>
  </si>
  <si>
    <t>Min Humidity</t>
  </si>
  <si>
    <t>Max Humidity</t>
  </si>
  <si>
    <t>Plant height (cm)</t>
  </si>
  <si>
    <t>Plant Height (cm)</t>
  </si>
  <si>
    <t>GROW TOAL ($)</t>
  </si>
  <si>
    <t>Dry KoolBloom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</si>
</sst>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" xfId="0" applyFill="1" applyBorder="1"/>
    <xf numFmtId="0" fontId="0" fillId="0" borderId="16" xfId="0" applyBorder="1"/>
    <xf numFmtId="0" fontId="0" fillId="0" borderId="18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Border="1"/>
    <xf numFmtId="0" fontId="0" fillId="0" borderId="21" xfId="0" applyBorder="1"/>
    <xf numFmtId="0" fontId="0" fillId="0" borderId="13" xfId="0" applyFill="1" applyBorder="1"/>
    <xf numFmtId="0" fontId="0" fillId="0" borderId="22" xfId="0" applyBorder="1"/>
    <xf numFmtId="0" fontId="0" fillId="0" borderId="23" xfId="0" applyBorder="1"/>
    <xf numFmtId="14" fontId="0" fillId="0" borderId="1" xfId="0" applyNumberFormat="1" applyBorder="1"/>
    <xf numFmtId="14" fontId="0" fillId="0" borderId="6" xfId="0" applyNumberFormat="1" applyBorder="1"/>
    <xf numFmtId="14" fontId="0" fillId="0" borderId="9" xfId="0" applyNumberFormat="1" applyBorder="1"/>
    <xf numFmtId="0" fontId="0" fillId="0" borderId="24" xfId="0" applyFill="1" applyBorder="1"/>
    <xf numFmtId="0" fontId="0" fillId="0" borderId="24" xfId="0" applyBorder="1"/>
    <xf numFmtId="16" fontId="0" fillId="0" borderId="9" xfId="0" applyNumberFormat="1" applyBorder="1"/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30"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Temp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99759405074366E-2"/>
          <c:y val="2.5428331875182269E-2"/>
          <c:w val="0.89655796150481193"/>
          <c:h val="0.71439596092155144"/>
        </c:manualLayout>
      </c:layout>
      <c:lineChart>
        <c:grouping val="standard"/>
        <c:varyColors val="0"/>
        <c:ser>
          <c:idx val="0"/>
          <c:order val="0"/>
          <c:tx>
            <c:v>Min Temp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Data'!$B$3:$B$103</c:f>
              <c:numCache>
                <c:formatCode>General</c:formatCode>
                <c:ptCount val="101"/>
                <c:pt idx="9">
                  <c:v>22.3</c:v>
                </c:pt>
                <c:pt idx="10">
                  <c:v>23</c:v>
                </c:pt>
                <c:pt idx="11">
                  <c:v>21.9</c:v>
                </c:pt>
                <c:pt idx="12">
                  <c:v>21.6</c:v>
                </c:pt>
                <c:pt idx="13">
                  <c:v>22.2</c:v>
                </c:pt>
                <c:pt idx="14">
                  <c:v>23.9</c:v>
                </c:pt>
                <c:pt idx="15">
                  <c:v>21.1</c:v>
                </c:pt>
                <c:pt idx="16">
                  <c:v>20.8</c:v>
                </c:pt>
                <c:pt idx="17">
                  <c:v>19.2</c:v>
                </c:pt>
                <c:pt idx="18">
                  <c:v>24.1</c:v>
                </c:pt>
                <c:pt idx="19">
                  <c:v>24.1</c:v>
                </c:pt>
                <c:pt idx="20">
                  <c:v>21.1</c:v>
                </c:pt>
                <c:pt idx="21">
                  <c:v>23.5</c:v>
                </c:pt>
                <c:pt idx="22">
                  <c:v>21.4</c:v>
                </c:pt>
                <c:pt idx="23">
                  <c:v>17.7</c:v>
                </c:pt>
                <c:pt idx="24">
                  <c:v>23.6</c:v>
                </c:pt>
                <c:pt idx="25">
                  <c:v>19.7</c:v>
                </c:pt>
                <c:pt idx="26">
                  <c:v>22.5</c:v>
                </c:pt>
                <c:pt idx="27">
                  <c:v>17.7</c:v>
                </c:pt>
                <c:pt idx="28">
                  <c:v>20.7</c:v>
                </c:pt>
                <c:pt idx="29">
                  <c:v>19.399999999999999</c:v>
                </c:pt>
                <c:pt idx="30">
                  <c:v>15.2</c:v>
                </c:pt>
              </c:numCache>
            </c:numRef>
          </c:val>
          <c:smooth val="0"/>
        </c:ser>
        <c:ser>
          <c:idx val="1"/>
          <c:order val="1"/>
          <c:tx>
            <c:v>Max Temp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'Grow Data'!$C$3:$C$103</c:f>
              <c:numCache>
                <c:formatCode>General</c:formatCode>
                <c:ptCount val="101"/>
                <c:pt idx="9">
                  <c:v>27.3</c:v>
                </c:pt>
                <c:pt idx="10">
                  <c:v>26.2</c:v>
                </c:pt>
                <c:pt idx="11">
                  <c:v>25.2</c:v>
                </c:pt>
                <c:pt idx="12">
                  <c:v>25.5</c:v>
                </c:pt>
                <c:pt idx="13">
                  <c:v>25.2</c:v>
                </c:pt>
                <c:pt idx="14">
                  <c:v>25.9</c:v>
                </c:pt>
                <c:pt idx="15">
                  <c:v>25.3</c:v>
                </c:pt>
                <c:pt idx="16">
                  <c:v>25.3</c:v>
                </c:pt>
                <c:pt idx="17">
                  <c:v>23</c:v>
                </c:pt>
                <c:pt idx="18">
                  <c:v>26.5</c:v>
                </c:pt>
                <c:pt idx="19">
                  <c:v>25.8</c:v>
                </c:pt>
                <c:pt idx="20">
                  <c:v>24.9</c:v>
                </c:pt>
                <c:pt idx="21">
                  <c:v>25.9</c:v>
                </c:pt>
                <c:pt idx="22">
                  <c:v>24.6</c:v>
                </c:pt>
                <c:pt idx="23">
                  <c:v>23.3</c:v>
                </c:pt>
                <c:pt idx="24">
                  <c:v>25.1</c:v>
                </c:pt>
                <c:pt idx="25">
                  <c:v>28.7</c:v>
                </c:pt>
                <c:pt idx="26">
                  <c:v>25.4</c:v>
                </c:pt>
                <c:pt idx="27">
                  <c:v>24.8</c:v>
                </c:pt>
                <c:pt idx="28">
                  <c:v>26.8</c:v>
                </c:pt>
                <c:pt idx="29">
                  <c:v>24.1</c:v>
                </c:pt>
                <c:pt idx="30">
                  <c:v>23.7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660936"/>
        <c:axId val="219663680"/>
      </c:lineChart>
      <c:dateAx>
        <c:axId val="21966093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663680"/>
        <c:crosses val="autoZero"/>
        <c:auto val="1"/>
        <c:lblOffset val="100"/>
        <c:baseTimeUnit val="days"/>
      </c:dateAx>
      <c:valAx>
        <c:axId val="219663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660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pH</a:t>
            </a:r>
            <a:r>
              <a:rPr lang="en-AU" baseline="0"/>
              <a:t> In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pH In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Data'!$F$3:$F$103</c:f>
              <c:numCache>
                <c:formatCode>General</c:formatCode>
                <c:ptCount val="101"/>
                <c:pt idx="0">
                  <c:v>6</c:v>
                </c:pt>
                <c:pt idx="2">
                  <c:v>6</c:v>
                </c:pt>
                <c:pt idx="4">
                  <c:v>6</c:v>
                </c:pt>
                <c:pt idx="6">
                  <c:v>6</c:v>
                </c:pt>
                <c:pt idx="8">
                  <c:v>6</c:v>
                </c:pt>
                <c:pt idx="9">
                  <c:v>6.1</c:v>
                </c:pt>
                <c:pt idx="10">
                  <c:v>6.1</c:v>
                </c:pt>
                <c:pt idx="11">
                  <c:v>6.1</c:v>
                </c:pt>
                <c:pt idx="12">
                  <c:v>5.8</c:v>
                </c:pt>
                <c:pt idx="13">
                  <c:v>6.2</c:v>
                </c:pt>
                <c:pt idx="14">
                  <c:v>6.1</c:v>
                </c:pt>
                <c:pt idx="15">
                  <c:v>5.9</c:v>
                </c:pt>
                <c:pt idx="16">
                  <c:v>6.1</c:v>
                </c:pt>
                <c:pt idx="17">
                  <c:v>5.9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5.9</c:v>
                </c:pt>
                <c:pt idx="24">
                  <c:v>5.9</c:v>
                </c:pt>
                <c:pt idx="25">
                  <c:v>5.9</c:v>
                </c:pt>
                <c:pt idx="26">
                  <c:v>5.9</c:v>
                </c:pt>
                <c:pt idx="27">
                  <c:v>5.9</c:v>
                </c:pt>
                <c:pt idx="28">
                  <c:v>5.9</c:v>
                </c:pt>
              </c:numCache>
            </c:numRef>
          </c:val>
          <c:smooth val="0"/>
        </c:ser>
        <c:ser>
          <c:idx val="1"/>
          <c:order val="1"/>
          <c:tx>
            <c:v>Plant 2 pH in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Data'!$N$3:$N$103</c:f>
              <c:numCache>
                <c:formatCode>General</c:formatCode>
                <c:ptCount val="101"/>
                <c:pt idx="0">
                  <c:v>6</c:v>
                </c:pt>
                <c:pt idx="2">
                  <c:v>6</c:v>
                </c:pt>
                <c:pt idx="4">
                  <c:v>6</c:v>
                </c:pt>
                <c:pt idx="6">
                  <c:v>6</c:v>
                </c:pt>
                <c:pt idx="8">
                  <c:v>6</c:v>
                </c:pt>
                <c:pt idx="9">
                  <c:v>6.1</c:v>
                </c:pt>
                <c:pt idx="10">
                  <c:v>6.1</c:v>
                </c:pt>
                <c:pt idx="11">
                  <c:v>6.1</c:v>
                </c:pt>
                <c:pt idx="12">
                  <c:v>5.8</c:v>
                </c:pt>
                <c:pt idx="13">
                  <c:v>6.2</c:v>
                </c:pt>
                <c:pt idx="14">
                  <c:v>6.1</c:v>
                </c:pt>
                <c:pt idx="15">
                  <c:v>5.9</c:v>
                </c:pt>
                <c:pt idx="16">
                  <c:v>6.1</c:v>
                </c:pt>
                <c:pt idx="17">
                  <c:v>5.9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5.9</c:v>
                </c:pt>
                <c:pt idx="24">
                  <c:v>5.9</c:v>
                </c:pt>
                <c:pt idx="25">
                  <c:v>5.9</c:v>
                </c:pt>
                <c:pt idx="26">
                  <c:v>5.9</c:v>
                </c:pt>
                <c:pt idx="27">
                  <c:v>5.9</c:v>
                </c:pt>
                <c:pt idx="28">
                  <c:v>5.9</c:v>
                </c:pt>
                <c:pt idx="29">
                  <c:v>6</c:v>
                </c:pt>
                <c:pt idx="30">
                  <c:v>5.9</c:v>
                </c:pt>
              </c:numCache>
            </c:numRef>
          </c:val>
          <c:smooth val="0"/>
        </c:ser>
        <c:ser>
          <c:idx val="2"/>
          <c:order val="2"/>
          <c:tx>
            <c:v>Plant 3 pH in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Data'!$V$3:$V$103</c:f>
              <c:numCache>
                <c:formatCode>General</c:formatCode>
                <c:ptCount val="101"/>
                <c:pt idx="0">
                  <c:v>6</c:v>
                </c:pt>
                <c:pt idx="2">
                  <c:v>6</c:v>
                </c:pt>
                <c:pt idx="4">
                  <c:v>6</c:v>
                </c:pt>
                <c:pt idx="6">
                  <c:v>6</c:v>
                </c:pt>
                <c:pt idx="8">
                  <c:v>6</c:v>
                </c:pt>
                <c:pt idx="9">
                  <c:v>6.1</c:v>
                </c:pt>
                <c:pt idx="10">
                  <c:v>6.1</c:v>
                </c:pt>
                <c:pt idx="11">
                  <c:v>6.1</c:v>
                </c:pt>
                <c:pt idx="12">
                  <c:v>5.8</c:v>
                </c:pt>
                <c:pt idx="13">
                  <c:v>6.2</c:v>
                </c:pt>
                <c:pt idx="14">
                  <c:v>6.1</c:v>
                </c:pt>
                <c:pt idx="15">
                  <c:v>5.9</c:v>
                </c:pt>
                <c:pt idx="16">
                  <c:v>6.1</c:v>
                </c:pt>
                <c:pt idx="17">
                  <c:v>5.9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5.9</c:v>
                </c:pt>
                <c:pt idx="24">
                  <c:v>5.9</c:v>
                </c:pt>
                <c:pt idx="25">
                  <c:v>5.9</c:v>
                </c:pt>
                <c:pt idx="26">
                  <c:v>5.9</c:v>
                </c:pt>
                <c:pt idx="27">
                  <c:v>5.9</c:v>
                </c:pt>
                <c:pt idx="28">
                  <c:v>5.9</c:v>
                </c:pt>
                <c:pt idx="29">
                  <c:v>6</c:v>
                </c:pt>
                <c:pt idx="30">
                  <c:v>5.9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661720"/>
        <c:axId val="219664072"/>
      </c:lineChart>
      <c:dateAx>
        <c:axId val="21966172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664072"/>
        <c:crosses val="autoZero"/>
        <c:auto val="1"/>
        <c:lblOffset val="100"/>
        <c:baseTimeUnit val="days"/>
      </c:dateAx>
      <c:valAx>
        <c:axId val="2196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661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pH Out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pH Out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Data'!$H$3:$H$103</c:f>
              <c:numCache>
                <c:formatCode>General</c:formatCode>
                <c:ptCount val="101"/>
                <c:pt idx="9">
                  <c:v>5.9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5.8</c:v>
                </c:pt>
                <c:pt idx="14">
                  <c:v>6.1</c:v>
                </c:pt>
                <c:pt idx="15">
                  <c:v>6</c:v>
                </c:pt>
                <c:pt idx="16">
                  <c:v>6</c:v>
                </c:pt>
                <c:pt idx="17">
                  <c:v>6.1</c:v>
                </c:pt>
                <c:pt idx="18">
                  <c:v>6.2</c:v>
                </c:pt>
                <c:pt idx="19">
                  <c:v>6.2</c:v>
                </c:pt>
                <c:pt idx="20">
                  <c:v>6</c:v>
                </c:pt>
                <c:pt idx="21">
                  <c:v>6.4</c:v>
                </c:pt>
                <c:pt idx="22">
                  <c:v>6.1</c:v>
                </c:pt>
                <c:pt idx="23">
                  <c:v>6.1</c:v>
                </c:pt>
                <c:pt idx="24">
                  <c:v>6.3</c:v>
                </c:pt>
                <c:pt idx="25">
                  <c:v>6.2</c:v>
                </c:pt>
                <c:pt idx="26">
                  <c:v>6.2</c:v>
                </c:pt>
                <c:pt idx="27">
                  <c:v>6.4</c:v>
                </c:pt>
                <c:pt idx="28">
                  <c:v>6.4</c:v>
                </c:pt>
              </c:numCache>
            </c:numRef>
          </c:val>
          <c:smooth val="0"/>
        </c:ser>
        <c:ser>
          <c:idx val="1"/>
          <c:order val="1"/>
          <c:tx>
            <c:v>Plant 2 pH Out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Data'!$P$3:$P$103</c:f>
              <c:numCache>
                <c:formatCode>General</c:formatCode>
                <c:ptCount val="101"/>
                <c:pt idx="9">
                  <c:v>5.9</c:v>
                </c:pt>
                <c:pt idx="10">
                  <c:v>6</c:v>
                </c:pt>
                <c:pt idx="11">
                  <c:v>6.1</c:v>
                </c:pt>
                <c:pt idx="12">
                  <c:v>5.8</c:v>
                </c:pt>
                <c:pt idx="13">
                  <c:v>5.9</c:v>
                </c:pt>
                <c:pt idx="14">
                  <c:v>6.1</c:v>
                </c:pt>
                <c:pt idx="15">
                  <c:v>5.9</c:v>
                </c:pt>
                <c:pt idx="16">
                  <c:v>6.2</c:v>
                </c:pt>
                <c:pt idx="17">
                  <c:v>6.1</c:v>
                </c:pt>
                <c:pt idx="18">
                  <c:v>6</c:v>
                </c:pt>
                <c:pt idx="19">
                  <c:v>6</c:v>
                </c:pt>
                <c:pt idx="20">
                  <c:v>6.2</c:v>
                </c:pt>
                <c:pt idx="21">
                  <c:v>6.2</c:v>
                </c:pt>
                <c:pt idx="22">
                  <c:v>6.1</c:v>
                </c:pt>
                <c:pt idx="23">
                  <c:v>6.2</c:v>
                </c:pt>
                <c:pt idx="24">
                  <c:v>6</c:v>
                </c:pt>
                <c:pt idx="25">
                  <c:v>6.1</c:v>
                </c:pt>
                <c:pt idx="26">
                  <c:v>6.2</c:v>
                </c:pt>
                <c:pt idx="27">
                  <c:v>6</c:v>
                </c:pt>
                <c:pt idx="28">
                  <c:v>6</c:v>
                </c:pt>
                <c:pt idx="29">
                  <c:v>6.4</c:v>
                </c:pt>
                <c:pt idx="30">
                  <c:v>6.3</c:v>
                </c:pt>
              </c:numCache>
            </c:numRef>
          </c:val>
          <c:smooth val="0"/>
        </c:ser>
        <c:ser>
          <c:idx val="2"/>
          <c:order val="2"/>
          <c:tx>
            <c:v>Plant 3 pH Out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Data'!$X$3:$X$103</c:f>
              <c:numCache>
                <c:formatCode>General</c:formatCode>
                <c:ptCount val="101"/>
                <c:pt idx="9">
                  <c:v>5.9</c:v>
                </c:pt>
                <c:pt idx="10">
                  <c:v>5.9</c:v>
                </c:pt>
                <c:pt idx="11">
                  <c:v>5.8</c:v>
                </c:pt>
                <c:pt idx="12">
                  <c:v>6</c:v>
                </c:pt>
                <c:pt idx="13">
                  <c:v>6.1</c:v>
                </c:pt>
                <c:pt idx="14">
                  <c:v>6.1</c:v>
                </c:pt>
                <c:pt idx="15">
                  <c:v>5.9</c:v>
                </c:pt>
                <c:pt idx="16">
                  <c:v>6</c:v>
                </c:pt>
                <c:pt idx="17">
                  <c:v>5.9</c:v>
                </c:pt>
                <c:pt idx="18">
                  <c:v>5.8</c:v>
                </c:pt>
                <c:pt idx="19">
                  <c:v>6.2</c:v>
                </c:pt>
                <c:pt idx="20">
                  <c:v>5.8</c:v>
                </c:pt>
                <c:pt idx="21">
                  <c:v>6.2</c:v>
                </c:pt>
                <c:pt idx="22">
                  <c:v>6.1</c:v>
                </c:pt>
                <c:pt idx="23">
                  <c:v>5.9</c:v>
                </c:pt>
                <c:pt idx="24">
                  <c:v>6.2</c:v>
                </c:pt>
                <c:pt idx="25">
                  <c:v>6.3</c:v>
                </c:pt>
                <c:pt idx="26">
                  <c:v>6.2</c:v>
                </c:pt>
                <c:pt idx="27">
                  <c:v>6.2</c:v>
                </c:pt>
                <c:pt idx="28">
                  <c:v>5.9</c:v>
                </c:pt>
                <c:pt idx="29">
                  <c:v>6.2</c:v>
                </c:pt>
                <c:pt idx="30">
                  <c:v>6.3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661328"/>
        <c:axId val="219663288"/>
      </c:lineChart>
      <c:dateAx>
        <c:axId val="21966132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663288"/>
        <c:crosses val="autoZero"/>
        <c:auto val="1"/>
        <c:lblOffset val="100"/>
        <c:baseTimeUnit val="days"/>
      </c:dateAx>
      <c:valAx>
        <c:axId val="219663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661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EC 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EC In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Data'!$G$3:$G$103</c:f>
              <c:numCache>
                <c:formatCode>General</c:formatCode>
                <c:ptCount val="101"/>
                <c:pt idx="8">
                  <c:v>1.4</c:v>
                </c:pt>
                <c:pt idx="9">
                  <c:v>1.4</c:v>
                </c:pt>
                <c:pt idx="10">
                  <c:v>1.5</c:v>
                </c:pt>
                <c:pt idx="11">
                  <c:v>1.6</c:v>
                </c:pt>
                <c:pt idx="12">
                  <c:v>1.6</c:v>
                </c:pt>
                <c:pt idx="13">
                  <c:v>1.7</c:v>
                </c:pt>
                <c:pt idx="14">
                  <c:v>1.5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1.5</c:v>
                </c:pt>
                <c:pt idx="20">
                  <c:v>1.5</c:v>
                </c:pt>
                <c:pt idx="21">
                  <c:v>1.5</c:v>
                </c:pt>
                <c:pt idx="22">
                  <c:v>1.6</c:v>
                </c:pt>
                <c:pt idx="23">
                  <c:v>1.4</c:v>
                </c:pt>
                <c:pt idx="24">
                  <c:v>1.4</c:v>
                </c:pt>
                <c:pt idx="25">
                  <c:v>1.4</c:v>
                </c:pt>
                <c:pt idx="26">
                  <c:v>1.4</c:v>
                </c:pt>
                <c:pt idx="27">
                  <c:v>1.5</c:v>
                </c:pt>
                <c:pt idx="28">
                  <c:v>1.5</c:v>
                </c:pt>
              </c:numCache>
            </c:numRef>
          </c:val>
          <c:smooth val="0"/>
        </c:ser>
        <c:ser>
          <c:idx val="1"/>
          <c:order val="1"/>
          <c:tx>
            <c:v>Plant 2 EC In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Data'!$O$3:$O$103</c:f>
              <c:numCache>
                <c:formatCode>General</c:formatCode>
                <c:ptCount val="101"/>
                <c:pt idx="8">
                  <c:v>1.4</c:v>
                </c:pt>
                <c:pt idx="9">
                  <c:v>1.4</c:v>
                </c:pt>
                <c:pt idx="10">
                  <c:v>1.5</c:v>
                </c:pt>
                <c:pt idx="11">
                  <c:v>1.6</c:v>
                </c:pt>
                <c:pt idx="12">
                  <c:v>1.6</c:v>
                </c:pt>
                <c:pt idx="13">
                  <c:v>1.7</c:v>
                </c:pt>
                <c:pt idx="14">
                  <c:v>1.5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1.5</c:v>
                </c:pt>
                <c:pt idx="20">
                  <c:v>1.5</c:v>
                </c:pt>
                <c:pt idx="21">
                  <c:v>1.5</c:v>
                </c:pt>
                <c:pt idx="22">
                  <c:v>1.6</c:v>
                </c:pt>
                <c:pt idx="23">
                  <c:v>1.4</c:v>
                </c:pt>
                <c:pt idx="24">
                  <c:v>1.4</c:v>
                </c:pt>
                <c:pt idx="25">
                  <c:v>1.4</c:v>
                </c:pt>
                <c:pt idx="26">
                  <c:v>1.4</c:v>
                </c:pt>
                <c:pt idx="27">
                  <c:v>1.5</c:v>
                </c:pt>
                <c:pt idx="28">
                  <c:v>1.5</c:v>
                </c:pt>
                <c:pt idx="29">
                  <c:v>1.6</c:v>
                </c:pt>
                <c:pt idx="30">
                  <c:v>1.7</c:v>
                </c:pt>
              </c:numCache>
            </c:numRef>
          </c:val>
          <c:smooth val="0"/>
        </c:ser>
        <c:ser>
          <c:idx val="2"/>
          <c:order val="2"/>
          <c:tx>
            <c:v>Plant 3 EC In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Data'!$W$3:$W$103</c:f>
              <c:numCache>
                <c:formatCode>General</c:formatCode>
                <c:ptCount val="101"/>
                <c:pt idx="8">
                  <c:v>1.4</c:v>
                </c:pt>
                <c:pt idx="9">
                  <c:v>1.4</c:v>
                </c:pt>
                <c:pt idx="10">
                  <c:v>1.5</c:v>
                </c:pt>
                <c:pt idx="11">
                  <c:v>1.6</c:v>
                </c:pt>
                <c:pt idx="12">
                  <c:v>1.6</c:v>
                </c:pt>
                <c:pt idx="13">
                  <c:v>1.7</c:v>
                </c:pt>
                <c:pt idx="14">
                  <c:v>1.5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1.5</c:v>
                </c:pt>
                <c:pt idx="20">
                  <c:v>1.5</c:v>
                </c:pt>
                <c:pt idx="21">
                  <c:v>1.5</c:v>
                </c:pt>
                <c:pt idx="22">
                  <c:v>1.6</c:v>
                </c:pt>
                <c:pt idx="23">
                  <c:v>1.4</c:v>
                </c:pt>
                <c:pt idx="24">
                  <c:v>1.4</c:v>
                </c:pt>
                <c:pt idx="25">
                  <c:v>1.4</c:v>
                </c:pt>
                <c:pt idx="26">
                  <c:v>1.4</c:v>
                </c:pt>
                <c:pt idx="27">
                  <c:v>1.5</c:v>
                </c:pt>
                <c:pt idx="28">
                  <c:v>1.5</c:v>
                </c:pt>
                <c:pt idx="29">
                  <c:v>1.6</c:v>
                </c:pt>
                <c:pt idx="30">
                  <c:v>1.7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212024"/>
        <c:axId val="221217120"/>
      </c:lineChart>
      <c:dateAx>
        <c:axId val="221212024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7120"/>
        <c:crosses val="autoZero"/>
        <c:auto val="1"/>
        <c:lblOffset val="100"/>
        <c:baseTimeUnit val="days"/>
      </c:dateAx>
      <c:valAx>
        <c:axId val="221217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2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EC Out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EC Out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Data'!$I$3:$I$103</c:f>
              <c:numCache>
                <c:formatCode>General</c:formatCode>
                <c:ptCount val="101"/>
                <c:pt idx="8">
                  <c:v>1.5</c:v>
                </c:pt>
                <c:pt idx="9">
                  <c:v>1.6</c:v>
                </c:pt>
                <c:pt idx="10">
                  <c:v>1.4</c:v>
                </c:pt>
                <c:pt idx="11">
                  <c:v>1.5</c:v>
                </c:pt>
                <c:pt idx="12">
                  <c:v>1.5</c:v>
                </c:pt>
                <c:pt idx="13">
                  <c:v>1.7</c:v>
                </c:pt>
                <c:pt idx="14">
                  <c:v>1.9</c:v>
                </c:pt>
                <c:pt idx="15">
                  <c:v>1.8</c:v>
                </c:pt>
                <c:pt idx="16">
                  <c:v>1.8</c:v>
                </c:pt>
                <c:pt idx="17">
                  <c:v>2</c:v>
                </c:pt>
                <c:pt idx="18">
                  <c:v>2.2999999999999998</c:v>
                </c:pt>
                <c:pt idx="19">
                  <c:v>2.2999999999999998</c:v>
                </c:pt>
                <c:pt idx="20">
                  <c:v>2.5</c:v>
                </c:pt>
                <c:pt idx="21">
                  <c:v>2.6</c:v>
                </c:pt>
                <c:pt idx="22">
                  <c:v>2.5</c:v>
                </c:pt>
                <c:pt idx="23">
                  <c:v>2.2000000000000002</c:v>
                </c:pt>
                <c:pt idx="24">
                  <c:v>1.9</c:v>
                </c:pt>
                <c:pt idx="25">
                  <c:v>1.8</c:v>
                </c:pt>
                <c:pt idx="26">
                  <c:v>1.6</c:v>
                </c:pt>
                <c:pt idx="27">
                  <c:v>1.6</c:v>
                </c:pt>
                <c:pt idx="28">
                  <c:v>1.4</c:v>
                </c:pt>
              </c:numCache>
            </c:numRef>
          </c:val>
          <c:smooth val="0"/>
        </c:ser>
        <c:ser>
          <c:idx val="1"/>
          <c:order val="1"/>
          <c:tx>
            <c:v>Plant 2 EC Out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Data'!$Q$3:$Q$103</c:f>
              <c:numCache>
                <c:formatCode>General</c:formatCode>
                <c:ptCount val="101"/>
                <c:pt idx="8">
                  <c:v>1.5</c:v>
                </c:pt>
                <c:pt idx="9">
                  <c:v>1.5</c:v>
                </c:pt>
                <c:pt idx="10">
                  <c:v>1.5</c:v>
                </c:pt>
                <c:pt idx="11">
                  <c:v>1.5</c:v>
                </c:pt>
                <c:pt idx="12">
                  <c:v>1.7</c:v>
                </c:pt>
                <c:pt idx="13">
                  <c:v>1.7</c:v>
                </c:pt>
                <c:pt idx="14">
                  <c:v>1.7</c:v>
                </c:pt>
                <c:pt idx="15">
                  <c:v>1.8</c:v>
                </c:pt>
                <c:pt idx="16">
                  <c:v>1.8</c:v>
                </c:pt>
                <c:pt idx="17">
                  <c:v>1.9</c:v>
                </c:pt>
                <c:pt idx="18">
                  <c:v>2</c:v>
                </c:pt>
                <c:pt idx="19">
                  <c:v>2.5</c:v>
                </c:pt>
                <c:pt idx="20">
                  <c:v>2.2999999999999998</c:v>
                </c:pt>
                <c:pt idx="21">
                  <c:v>2.7</c:v>
                </c:pt>
                <c:pt idx="22">
                  <c:v>2.7</c:v>
                </c:pt>
                <c:pt idx="23">
                  <c:v>2.4</c:v>
                </c:pt>
                <c:pt idx="24">
                  <c:v>2.2000000000000002</c:v>
                </c:pt>
                <c:pt idx="25">
                  <c:v>2.1</c:v>
                </c:pt>
                <c:pt idx="26">
                  <c:v>2</c:v>
                </c:pt>
                <c:pt idx="27">
                  <c:v>1.8</c:v>
                </c:pt>
                <c:pt idx="28">
                  <c:v>1.5</c:v>
                </c:pt>
                <c:pt idx="29">
                  <c:v>1.6</c:v>
                </c:pt>
                <c:pt idx="30">
                  <c:v>1.5</c:v>
                </c:pt>
              </c:numCache>
            </c:numRef>
          </c:val>
          <c:smooth val="0"/>
        </c:ser>
        <c:ser>
          <c:idx val="2"/>
          <c:order val="2"/>
          <c:tx>
            <c:v>Plant 3 EC Out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Data'!$Y$3:$Y$103</c:f>
              <c:numCache>
                <c:formatCode>General</c:formatCode>
                <c:ptCount val="101"/>
                <c:pt idx="8">
                  <c:v>1.4</c:v>
                </c:pt>
                <c:pt idx="9">
                  <c:v>1.4</c:v>
                </c:pt>
                <c:pt idx="10">
                  <c:v>1.4</c:v>
                </c:pt>
                <c:pt idx="11">
                  <c:v>1.5</c:v>
                </c:pt>
                <c:pt idx="12">
                  <c:v>1.5</c:v>
                </c:pt>
                <c:pt idx="13">
                  <c:v>1.8</c:v>
                </c:pt>
                <c:pt idx="14">
                  <c:v>1.8</c:v>
                </c:pt>
                <c:pt idx="15">
                  <c:v>1.9</c:v>
                </c:pt>
                <c:pt idx="16">
                  <c:v>1.9</c:v>
                </c:pt>
                <c:pt idx="17">
                  <c:v>1.9</c:v>
                </c:pt>
                <c:pt idx="18">
                  <c:v>2</c:v>
                </c:pt>
                <c:pt idx="19">
                  <c:v>2.1</c:v>
                </c:pt>
                <c:pt idx="20">
                  <c:v>2.2999999999999998</c:v>
                </c:pt>
                <c:pt idx="21">
                  <c:v>2.2000000000000002</c:v>
                </c:pt>
                <c:pt idx="22">
                  <c:v>2.2999999999999998</c:v>
                </c:pt>
                <c:pt idx="23">
                  <c:v>2.2000000000000002</c:v>
                </c:pt>
                <c:pt idx="24">
                  <c:v>2.1</c:v>
                </c:pt>
                <c:pt idx="25">
                  <c:v>1.8</c:v>
                </c:pt>
                <c:pt idx="26">
                  <c:v>2.1</c:v>
                </c:pt>
                <c:pt idx="27">
                  <c:v>2</c:v>
                </c:pt>
                <c:pt idx="28">
                  <c:v>1.7</c:v>
                </c:pt>
                <c:pt idx="29">
                  <c:v>1.6</c:v>
                </c:pt>
                <c:pt idx="30">
                  <c:v>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215552"/>
        <c:axId val="221209672"/>
      </c:lineChart>
      <c:dateAx>
        <c:axId val="22121555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09672"/>
        <c:crosses val="autoZero"/>
        <c:auto val="1"/>
        <c:lblOffset val="100"/>
        <c:baseTimeUnit val="days"/>
      </c:dateAx>
      <c:valAx>
        <c:axId val="221209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5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Humidity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Min Humidity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Data'!$D$3:$D$103</c:f>
              <c:numCache>
                <c:formatCode>General</c:formatCode>
                <c:ptCount val="101"/>
                <c:pt idx="9">
                  <c:v>41</c:v>
                </c:pt>
                <c:pt idx="10">
                  <c:v>30</c:v>
                </c:pt>
                <c:pt idx="11">
                  <c:v>26</c:v>
                </c:pt>
                <c:pt idx="12">
                  <c:v>27</c:v>
                </c:pt>
                <c:pt idx="13">
                  <c:v>30</c:v>
                </c:pt>
                <c:pt idx="14">
                  <c:v>31</c:v>
                </c:pt>
                <c:pt idx="15">
                  <c:v>36</c:v>
                </c:pt>
                <c:pt idx="16">
                  <c:v>36</c:v>
                </c:pt>
                <c:pt idx="17">
                  <c:v>38</c:v>
                </c:pt>
                <c:pt idx="18">
                  <c:v>28</c:v>
                </c:pt>
                <c:pt idx="19">
                  <c:v>28</c:v>
                </c:pt>
                <c:pt idx="20">
                  <c:v>29</c:v>
                </c:pt>
                <c:pt idx="21">
                  <c:v>34</c:v>
                </c:pt>
                <c:pt idx="22">
                  <c:v>28</c:v>
                </c:pt>
                <c:pt idx="23">
                  <c:v>29</c:v>
                </c:pt>
                <c:pt idx="24">
                  <c:v>37</c:v>
                </c:pt>
                <c:pt idx="25">
                  <c:v>31</c:v>
                </c:pt>
                <c:pt idx="26">
                  <c:v>34</c:v>
                </c:pt>
                <c:pt idx="27">
                  <c:v>37</c:v>
                </c:pt>
                <c:pt idx="28">
                  <c:v>56</c:v>
                </c:pt>
                <c:pt idx="29">
                  <c:v>42</c:v>
                </c:pt>
                <c:pt idx="30">
                  <c:v>50</c:v>
                </c:pt>
              </c:numCache>
            </c:numRef>
          </c:val>
          <c:smooth val="0"/>
        </c:ser>
        <c:ser>
          <c:idx val="1"/>
          <c:order val="1"/>
          <c:tx>
            <c:v>Max Humidity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Data'!$E$3:$E$103</c:f>
              <c:numCache>
                <c:formatCode>General</c:formatCode>
                <c:ptCount val="101"/>
                <c:pt idx="9">
                  <c:v>50</c:v>
                </c:pt>
                <c:pt idx="10">
                  <c:v>50</c:v>
                </c:pt>
                <c:pt idx="11">
                  <c:v>39</c:v>
                </c:pt>
                <c:pt idx="12">
                  <c:v>29</c:v>
                </c:pt>
                <c:pt idx="13">
                  <c:v>33</c:v>
                </c:pt>
                <c:pt idx="14">
                  <c:v>38</c:v>
                </c:pt>
                <c:pt idx="15">
                  <c:v>39</c:v>
                </c:pt>
                <c:pt idx="16">
                  <c:v>46</c:v>
                </c:pt>
                <c:pt idx="17">
                  <c:v>52</c:v>
                </c:pt>
                <c:pt idx="18">
                  <c:v>36</c:v>
                </c:pt>
                <c:pt idx="19">
                  <c:v>32</c:v>
                </c:pt>
                <c:pt idx="20">
                  <c:v>39</c:v>
                </c:pt>
                <c:pt idx="21">
                  <c:v>45</c:v>
                </c:pt>
                <c:pt idx="22">
                  <c:v>38</c:v>
                </c:pt>
                <c:pt idx="23">
                  <c:v>35</c:v>
                </c:pt>
                <c:pt idx="24">
                  <c:v>44</c:v>
                </c:pt>
                <c:pt idx="25">
                  <c:v>61</c:v>
                </c:pt>
                <c:pt idx="26">
                  <c:v>42</c:v>
                </c:pt>
                <c:pt idx="27">
                  <c:v>55</c:v>
                </c:pt>
                <c:pt idx="28">
                  <c:v>80</c:v>
                </c:pt>
                <c:pt idx="29">
                  <c:v>67</c:v>
                </c:pt>
                <c:pt idx="30">
                  <c:v>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211240"/>
        <c:axId val="221212416"/>
      </c:lineChart>
      <c:dateAx>
        <c:axId val="22121124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2416"/>
        <c:crosses val="autoZero"/>
        <c:auto val="1"/>
        <c:lblOffset val="100"/>
        <c:baseTimeUnit val="days"/>
      </c:dateAx>
      <c:valAx>
        <c:axId val="221212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1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Water In</a:t>
            </a:r>
            <a:r>
              <a:rPr lang="en-AU" baseline="0"/>
              <a:t> (ml)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water in (ml)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Data'!$J$3:$J$103</c:f>
              <c:numCache>
                <c:formatCode>General</c:formatCode>
                <c:ptCount val="101"/>
                <c:pt idx="0">
                  <c:v>1000</c:v>
                </c:pt>
                <c:pt idx="1">
                  <c:v>0</c:v>
                </c:pt>
                <c:pt idx="2">
                  <c:v>2000</c:v>
                </c:pt>
                <c:pt idx="3">
                  <c:v>0</c:v>
                </c:pt>
                <c:pt idx="4">
                  <c:v>2000</c:v>
                </c:pt>
                <c:pt idx="5">
                  <c:v>0</c:v>
                </c:pt>
                <c:pt idx="6">
                  <c:v>2000</c:v>
                </c:pt>
                <c:pt idx="7">
                  <c:v>0</c:v>
                </c:pt>
                <c:pt idx="8">
                  <c:v>2500</c:v>
                </c:pt>
                <c:pt idx="9">
                  <c:v>2500</c:v>
                </c:pt>
                <c:pt idx="10">
                  <c:v>1500</c:v>
                </c:pt>
                <c:pt idx="11">
                  <c:v>1500</c:v>
                </c:pt>
                <c:pt idx="12">
                  <c:v>1500</c:v>
                </c:pt>
                <c:pt idx="13">
                  <c:v>2000</c:v>
                </c:pt>
                <c:pt idx="14">
                  <c:v>2000</c:v>
                </c:pt>
                <c:pt idx="15">
                  <c:v>2000</c:v>
                </c:pt>
                <c:pt idx="16">
                  <c:v>2000</c:v>
                </c:pt>
                <c:pt idx="17">
                  <c:v>2500</c:v>
                </c:pt>
                <c:pt idx="18">
                  <c:v>2500</c:v>
                </c:pt>
                <c:pt idx="19">
                  <c:v>3000</c:v>
                </c:pt>
                <c:pt idx="20">
                  <c:v>3000</c:v>
                </c:pt>
                <c:pt idx="21">
                  <c:v>3500</c:v>
                </c:pt>
                <c:pt idx="22">
                  <c:v>4000</c:v>
                </c:pt>
                <c:pt idx="23">
                  <c:v>4000</c:v>
                </c:pt>
                <c:pt idx="24">
                  <c:v>4000</c:v>
                </c:pt>
                <c:pt idx="25">
                  <c:v>4500</c:v>
                </c:pt>
                <c:pt idx="26">
                  <c:v>4500</c:v>
                </c:pt>
                <c:pt idx="27">
                  <c:v>4500</c:v>
                </c:pt>
                <c:pt idx="28">
                  <c:v>4500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Plant 2 water in (ml)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Data'!$R$3:$R$103</c:f>
              <c:numCache>
                <c:formatCode>General</c:formatCode>
                <c:ptCount val="101"/>
                <c:pt idx="0">
                  <c:v>1000</c:v>
                </c:pt>
                <c:pt idx="1">
                  <c:v>0</c:v>
                </c:pt>
                <c:pt idx="2">
                  <c:v>2000</c:v>
                </c:pt>
                <c:pt idx="3">
                  <c:v>0</c:v>
                </c:pt>
                <c:pt idx="4">
                  <c:v>2000</c:v>
                </c:pt>
                <c:pt idx="5">
                  <c:v>0</c:v>
                </c:pt>
                <c:pt idx="6">
                  <c:v>2000</c:v>
                </c:pt>
                <c:pt idx="7">
                  <c:v>0</c:v>
                </c:pt>
                <c:pt idx="8">
                  <c:v>2500</c:v>
                </c:pt>
                <c:pt idx="9">
                  <c:v>2500</c:v>
                </c:pt>
                <c:pt idx="10">
                  <c:v>1500</c:v>
                </c:pt>
                <c:pt idx="11">
                  <c:v>1500</c:v>
                </c:pt>
                <c:pt idx="12">
                  <c:v>1500</c:v>
                </c:pt>
                <c:pt idx="13">
                  <c:v>2000</c:v>
                </c:pt>
                <c:pt idx="14">
                  <c:v>2000</c:v>
                </c:pt>
                <c:pt idx="15">
                  <c:v>2000</c:v>
                </c:pt>
                <c:pt idx="16">
                  <c:v>2000</c:v>
                </c:pt>
                <c:pt idx="17">
                  <c:v>2000</c:v>
                </c:pt>
                <c:pt idx="18">
                  <c:v>2000</c:v>
                </c:pt>
                <c:pt idx="19">
                  <c:v>2500</c:v>
                </c:pt>
                <c:pt idx="20">
                  <c:v>2500</c:v>
                </c:pt>
                <c:pt idx="21">
                  <c:v>3000</c:v>
                </c:pt>
                <c:pt idx="22">
                  <c:v>3500</c:v>
                </c:pt>
                <c:pt idx="23">
                  <c:v>4000</c:v>
                </c:pt>
                <c:pt idx="24">
                  <c:v>4000</c:v>
                </c:pt>
                <c:pt idx="25">
                  <c:v>4500</c:v>
                </c:pt>
                <c:pt idx="26">
                  <c:v>4500</c:v>
                </c:pt>
                <c:pt idx="27">
                  <c:v>4500</c:v>
                </c:pt>
                <c:pt idx="28">
                  <c:v>4500</c:v>
                </c:pt>
                <c:pt idx="29">
                  <c:v>4500</c:v>
                </c:pt>
                <c:pt idx="30">
                  <c:v>5000</c:v>
                </c:pt>
                <c:pt idx="31">
                  <c:v>3500</c:v>
                </c:pt>
              </c:numCache>
            </c:numRef>
          </c:val>
          <c:smooth val="0"/>
        </c:ser>
        <c:ser>
          <c:idx val="2"/>
          <c:order val="2"/>
          <c:tx>
            <c:v>Plant 3 Water in (ml)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Data'!$Z$3:$Z$103</c:f>
              <c:numCache>
                <c:formatCode>General</c:formatCode>
                <c:ptCount val="101"/>
                <c:pt idx="0">
                  <c:v>1000</c:v>
                </c:pt>
                <c:pt idx="1">
                  <c:v>0</c:v>
                </c:pt>
                <c:pt idx="2">
                  <c:v>2000</c:v>
                </c:pt>
                <c:pt idx="3">
                  <c:v>0</c:v>
                </c:pt>
                <c:pt idx="4">
                  <c:v>2000</c:v>
                </c:pt>
                <c:pt idx="5">
                  <c:v>0</c:v>
                </c:pt>
                <c:pt idx="6">
                  <c:v>2000</c:v>
                </c:pt>
                <c:pt idx="7">
                  <c:v>0</c:v>
                </c:pt>
                <c:pt idx="8">
                  <c:v>2500</c:v>
                </c:pt>
                <c:pt idx="9">
                  <c:v>2500</c:v>
                </c:pt>
                <c:pt idx="10">
                  <c:v>1500</c:v>
                </c:pt>
                <c:pt idx="11">
                  <c:v>1500</c:v>
                </c:pt>
                <c:pt idx="12">
                  <c:v>1500</c:v>
                </c:pt>
                <c:pt idx="13">
                  <c:v>2000</c:v>
                </c:pt>
                <c:pt idx="14">
                  <c:v>2000</c:v>
                </c:pt>
                <c:pt idx="15">
                  <c:v>2000</c:v>
                </c:pt>
                <c:pt idx="16">
                  <c:v>2000</c:v>
                </c:pt>
                <c:pt idx="17">
                  <c:v>2000</c:v>
                </c:pt>
                <c:pt idx="18">
                  <c:v>2000</c:v>
                </c:pt>
                <c:pt idx="19">
                  <c:v>2500</c:v>
                </c:pt>
                <c:pt idx="20">
                  <c:v>2500</c:v>
                </c:pt>
                <c:pt idx="21">
                  <c:v>2500</c:v>
                </c:pt>
                <c:pt idx="22">
                  <c:v>3000</c:v>
                </c:pt>
                <c:pt idx="23">
                  <c:v>3000</c:v>
                </c:pt>
                <c:pt idx="24">
                  <c:v>3000</c:v>
                </c:pt>
                <c:pt idx="25">
                  <c:v>3500</c:v>
                </c:pt>
                <c:pt idx="26">
                  <c:v>3500</c:v>
                </c:pt>
                <c:pt idx="27">
                  <c:v>4000</c:v>
                </c:pt>
                <c:pt idx="28">
                  <c:v>4000</c:v>
                </c:pt>
                <c:pt idx="29">
                  <c:v>3500</c:v>
                </c:pt>
                <c:pt idx="30">
                  <c:v>3000</c:v>
                </c:pt>
                <c:pt idx="31">
                  <c:v>3000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212808"/>
        <c:axId val="221213200"/>
      </c:lineChart>
      <c:dateAx>
        <c:axId val="22121280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3200"/>
        <c:crosses val="autoZero"/>
        <c:auto val="1"/>
        <c:lblOffset val="100"/>
        <c:baseTimeUnit val="days"/>
      </c:dateAx>
      <c:valAx>
        <c:axId val="22121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2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Water Out (ml)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Water Out (ml)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Data'!$K$3:$K$103</c:f>
              <c:numCache>
                <c:formatCode>General</c:formatCode>
                <c:ptCount val="101"/>
                <c:pt idx="1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0</c:v>
                </c:pt>
                <c:pt idx="9">
                  <c:v>1450</c:v>
                </c:pt>
                <c:pt idx="10">
                  <c:v>780</c:v>
                </c:pt>
                <c:pt idx="11">
                  <c:v>620</c:v>
                </c:pt>
                <c:pt idx="12">
                  <c:v>360</c:v>
                </c:pt>
                <c:pt idx="13">
                  <c:v>830</c:v>
                </c:pt>
                <c:pt idx="14">
                  <c:v>820</c:v>
                </c:pt>
                <c:pt idx="15">
                  <c:v>650</c:v>
                </c:pt>
                <c:pt idx="16">
                  <c:v>410</c:v>
                </c:pt>
                <c:pt idx="17">
                  <c:v>900</c:v>
                </c:pt>
                <c:pt idx="18">
                  <c:v>610</c:v>
                </c:pt>
                <c:pt idx="19">
                  <c:v>1000</c:v>
                </c:pt>
                <c:pt idx="20">
                  <c:v>800</c:v>
                </c:pt>
                <c:pt idx="21">
                  <c:v>975</c:v>
                </c:pt>
                <c:pt idx="22">
                  <c:v>1220</c:v>
                </c:pt>
                <c:pt idx="23">
                  <c:v>1500</c:v>
                </c:pt>
                <c:pt idx="24">
                  <c:v>1090</c:v>
                </c:pt>
                <c:pt idx="25">
                  <c:v>1800</c:v>
                </c:pt>
                <c:pt idx="26">
                  <c:v>1580</c:v>
                </c:pt>
                <c:pt idx="27">
                  <c:v>1380</c:v>
                </c:pt>
                <c:pt idx="28">
                  <c:v>2160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Plant 2 Water Out (ml)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Data'!$S$3:$S$103</c:f>
              <c:numCache>
                <c:formatCode>General</c:formatCode>
                <c:ptCount val="101"/>
                <c:pt idx="1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0</c:v>
                </c:pt>
                <c:pt idx="9">
                  <c:v>1700</c:v>
                </c:pt>
                <c:pt idx="10">
                  <c:v>940</c:v>
                </c:pt>
                <c:pt idx="11">
                  <c:v>680</c:v>
                </c:pt>
                <c:pt idx="12">
                  <c:v>500</c:v>
                </c:pt>
                <c:pt idx="13">
                  <c:v>950</c:v>
                </c:pt>
                <c:pt idx="14">
                  <c:v>775</c:v>
                </c:pt>
                <c:pt idx="15">
                  <c:v>750</c:v>
                </c:pt>
                <c:pt idx="16">
                  <c:v>670</c:v>
                </c:pt>
                <c:pt idx="17">
                  <c:v>600</c:v>
                </c:pt>
                <c:pt idx="18">
                  <c:v>400</c:v>
                </c:pt>
                <c:pt idx="19">
                  <c:v>680</c:v>
                </c:pt>
                <c:pt idx="20">
                  <c:v>400</c:v>
                </c:pt>
                <c:pt idx="21">
                  <c:v>590</c:v>
                </c:pt>
                <c:pt idx="22">
                  <c:v>860</c:v>
                </c:pt>
                <c:pt idx="23">
                  <c:v>1365</c:v>
                </c:pt>
                <c:pt idx="24">
                  <c:v>875</c:v>
                </c:pt>
                <c:pt idx="25">
                  <c:v>1545</c:v>
                </c:pt>
                <c:pt idx="26">
                  <c:v>1280</c:v>
                </c:pt>
                <c:pt idx="27">
                  <c:v>1610</c:v>
                </c:pt>
                <c:pt idx="28">
                  <c:v>1700</c:v>
                </c:pt>
                <c:pt idx="29">
                  <c:v>875</c:v>
                </c:pt>
                <c:pt idx="30">
                  <c:v>2775</c:v>
                </c:pt>
              </c:numCache>
            </c:numRef>
          </c:val>
          <c:smooth val="0"/>
        </c:ser>
        <c:ser>
          <c:idx val="2"/>
          <c:order val="2"/>
          <c:tx>
            <c:v>Plant 3 Water Out (ml)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Data'!$AA$3:$AA$103</c:f>
              <c:numCache>
                <c:formatCode>General</c:formatCode>
                <c:ptCount val="101"/>
                <c:pt idx="1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0</c:v>
                </c:pt>
                <c:pt idx="9">
                  <c:v>1570</c:v>
                </c:pt>
                <c:pt idx="10">
                  <c:v>600</c:v>
                </c:pt>
                <c:pt idx="11">
                  <c:v>550</c:v>
                </c:pt>
                <c:pt idx="12">
                  <c:v>400</c:v>
                </c:pt>
                <c:pt idx="13">
                  <c:v>1025</c:v>
                </c:pt>
                <c:pt idx="14">
                  <c:v>980</c:v>
                </c:pt>
                <c:pt idx="15">
                  <c:v>900</c:v>
                </c:pt>
                <c:pt idx="16">
                  <c:v>850</c:v>
                </c:pt>
                <c:pt idx="17">
                  <c:v>875</c:v>
                </c:pt>
                <c:pt idx="18">
                  <c:v>500</c:v>
                </c:pt>
                <c:pt idx="19">
                  <c:v>1180</c:v>
                </c:pt>
                <c:pt idx="20">
                  <c:v>730</c:v>
                </c:pt>
                <c:pt idx="21">
                  <c:v>450</c:v>
                </c:pt>
                <c:pt idx="22">
                  <c:v>900</c:v>
                </c:pt>
                <c:pt idx="23">
                  <c:v>1110</c:v>
                </c:pt>
                <c:pt idx="24">
                  <c:v>640</c:v>
                </c:pt>
                <c:pt idx="25">
                  <c:v>1230</c:v>
                </c:pt>
                <c:pt idx="26">
                  <c:v>700</c:v>
                </c:pt>
                <c:pt idx="27">
                  <c:v>1090</c:v>
                </c:pt>
                <c:pt idx="28">
                  <c:v>1850</c:v>
                </c:pt>
                <c:pt idx="29">
                  <c:v>2150</c:v>
                </c:pt>
                <c:pt idx="30">
                  <c:v>1110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214376"/>
        <c:axId val="221214768"/>
      </c:lineChart>
      <c:dateAx>
        <c:axId val="22121437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4768"/>
        <c:crosses val="autoZero"/>
        <c:auto val="1"/>
        <c:lblOffset val="100"/>
        <c:baseTimeUnit val="days"/>
      </c:dateAx>
      <c:valAx>
        <c:axId val="22121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4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Drain 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Drain %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Data'!$L$3:$L$103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57.999999999999993</c:v>
                </c:pt>
                <c:pt idx="10">
                  <c:v>52</c:v>
                </c:pt>
                <c:pt idx="11">
                  <c:v>41.333333333333336</c:v>
                </c:pt>
                <c:pt idx="12">
                  <c:v>24</c:v>
                </c:pt>
                <c:pt idx="13">
                  <c:v>41.5</c:v>
                </c:pt>
                <c:pt idx="14">
                  <c:v>41</c:v>
                </c:pt>
                <c:pt idx="15">
                  <c:v>32.5</c:v>
                </c:pt>
                <c:pt idx="16">
                  <c:v>20.5</c:v>
                </c:pt>
                <c:pt idx="17">
                  <c:v>36</c:v>
                </c:pt>
                <c:pt idx="18">
                  <c:v>24.4</c:v>
                </c:pt>
                <c:pt idx="19">
                  <c:v>33.333333333333329</c:v>
                </c:pt>
                <c:pt idx="20">
                  <c:v>26.666666666666668</c:v>
                </c:pt>
                <c:pt idx="21">
                  <c:v>27.857142857142858</c:v>
                </c:pt>
                <c:pt idx="22">
                  <c:v>30.5</c:v>
                </c:pt>
                <c:pt idx="23">
                  <c:v>37.5</c:v>
                </c:pt>
                <c:pt idx="24">
                  <c:v>27.250000000000004</c:v>
                </c:pt>
                <c:pt idx="25">
                  <c:v>40</c:v>
                </c:pt>
                <c:pt idx="26">
                  <c:v>35.111111111111107</c:v>
                </c:pt>
                <c:pt idx="27">
                  <c:v>30.666666666666664</c:v>
                </c:pt>
                <c:pt idx="28">
                  <c:v>48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Plant 2 Drain %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Data'!$T$3:$T$103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68</c:v>
                </c:pt>
                <c:pt idx="10">
                  <c:v>62.666666666666671</c:v>
                </c:pt>
                <c:pt idx="11">
                  <c:v>45.333333333333329</c:v>
                </c:pt>
                <c:pt idx="12">
                  <c:v>33.333333333333329</c:v>
                </c:pt>
                <c:pt idx="13">
                  <c:v>47.5</c:v>
                </c:pt>
                <c:pt idx="14">
                  <c:v>38.75</c:v>
                </c:pt>
                <c:pt idx="15">
                  <c:v>37.5</c:v>
                </c:pt>
                <c:pt idx="16">
                  <c:v>33.5</c:v>
                </c:pt>
                <c:pt idx="17">
                  <c:v>30</c:v>
                </c:pt>
                <c:pt idx="18">
                  <c:v>20</c:v>
                </c:pt>
                <c:pt idx="19">
                  <c:v>27.200000000000003</c:v>
                </c:pt>
                <c:pt idx="20">
                  <c:v>16</c:v>
                </c:pt>
                <c:pt idx="21">
                  <c:v>19.666666666666664</c:v>
                </c:pt>
                <c:pt idx="22">
                  <c:v>24.571428571428573</c:v>
                </c:pt>
                <c:pt idx="23">
                  <c:v>34.125</c:v>
                </c:pt>
                <c:pt idx="24">
                  <c:v>21.875</c:v>
                </c:pt>
                <c:pt idx="25">
                  <c:v>34.333333333333336</c:v>
                </c:pt>
                <c:pt idx="26">
                  <c:v>28.444444444444443</c:v>
                </c:pt>
                <c:pt idx="27">
                  <c:v>35.777777777777771</c:v>
                </c:pt>
                <c:pt idx="28">
                  <c:v>37.777777777777779</c:v>
                </c:pt>
                <c:pt idx="29">
                  <c:v>19.444444444444446</c:v>
                </c:pt>
                <c:pt idx="30">
                  <c:v>55.500000000000007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Plant 3 Drain %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Data'!$AB$3:$AB$103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62.8</c:v>
                </c:pt>
                <c:pt idx="10">
                  <c:v>40</c:v>
                </c:pt>
                <c:pt idx="11">
                  <c:v>36.666666666666664</c:v>
                </c:pt>
                <c:pt idx="12">
                  <c:v>26.666666666666668</c:v>
                </c:pt>
                <c:pt idx="13">
                  <c:v>51.249999999999993</c:v>
                </c:pt>
                <c:pt idx="14">
                  <c:v>49</c:v>
                </c:pt>
                <c:pt idx="15">
                  <c:v>45</c:v>
                </c:pt>
                <c:pt idx="16">
                  <c:v>42.5</c:v>
                </c:pt>
                <c:pt idx="17">
                  <c:v>43.75</c:v>
                </c:pt>
                <c:pt idx="18">
                  <c:v>25</c:v>
                </c:pt>
                <c:pt idx="19">
                  <c:v>47.199999999999996</c:v>
                </c:pt>
                <c:pt idx="20">
                  <c:v>29.2</c:v>
                </c:pt>
                <c:pt idx="21">
                  <c:v>18</c:v>
                </c:pt>
                <c:pt idx="22">
                  <c:v>30</c:v>
                </c:pt>
                <c:pt idx="23">
                  <c:v>37</c:v>
                </c:pt>
                <c:pt idx="24">
                  <c:v>21.333333333333336</c:v>
                </c:pt>
                <c:pt idx="25">
                  <c:v>35.142857142857139</c:v>
                </c:pt>
                <c:pt idx="26">
                  <c:v>20</c:v>
                </c:pt>
                <c:pt idx="27">
                  <c:v>27.250000000000004</c:v>
                </c:pt>
                <c:pt idx="28">
                  <c:v>46.25</c:v>
                </c:pt>
                <c:pt idx="29">
                  <c:v>61.428571428571431</c:v>
                </c:pt>
                <c:pt idx="30">
                  <c:v>37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216336"/>
        <c:axId val="221215944"/>
      </c:lineChart>
      <c:dateAx>
        <c:axId val="22121633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5944"/>
        <c:crosses val="autoZero"/>
        <c:auto val="1"/>
        <c:lblOffset val="100"/>
        <c:baseTimeUnit val="days"/>
      </c:dateAx>
      <c:valAx>
        <c:axId val="221215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6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Plant height (cm)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height (cm)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Data'!$M$3:$M$103</c:f>
              <c:numCache>
                <c:formatCode>General</c:formatCode>
                <c:ptCount val="101"/>
                <c:pt idx="11">
                  <c:v>14</c:v>
                </c:pt>
                <c:pt idx="12">
                  <c:v>15.5</c:v>
                </c:pt>
                <c:pt idx="13">
                  <c:v>19</c:v>
                </c:pt>
                <c:pt idx="14">
                  <c:v>20</c:v>
                </c:pt>
                <c:pt idx="15">
                  <c:v>24</c:v>
                </c:pt>
                <c:pt idx="16">
                  <c:v>26</c:v>
                </c:pt>
                <c:pt idx="17">
                  <c:v>30.5</c:v>
                </c:pt>
                <c:pt idx="18">
                  <c:v>37</c:v>
                </c:pt>
                <c:pt idx="19">
                  <c:v>41</c:v>
                </c:pt>
                <c:pt idx="20">
                  <c:v>45</c:v>
                </c:pt>
                <c:pt idx="21">
                  <c:v>50.5</c:v>
                </c:pt>
                <c:pt idx="22">
                  <c:v>57</c:v>
                </c:pt>
                <c:pt idx="23">
                  <c:v>62.5</c:v>
                </c:pt>
                <c:pt idx="24">
                  <c:v>70</c:v>
                </c:pt>
                <c:pt idx="25">
                  <c:v>76.5</c:v>
                </c:pt>
                <c:pt idx="26">
                  <c:v>82</c:v>
                </c:pt>
                <c:pt idx="27">
                  <c:v>86</c:v>
                </c:pt>
                <c:pt idx="28">
                  <c:v>93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Plant 2 height (cm)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Data'!$U$3:$U$103</c:f>
              <c:numCache>
                <c:formatCode>General</c:formatCode>
                <c:ptCount val="101"/>
                <c:pt idx="11">
                  <c:v>11.5</c:v>
                </c:pt>
                <c:pt idx="12">
                  <c:v>12.5</c:v>
                </c:pt>
                <c:pt idx="13">
                  <c:v>15</c:v>
                </c:pt>
                <c:pt idx="14">
                  <c:v>15</c:v>
                </c:pt>
                <c:pt idx="15">
                  <c:v>17.5</c:v>
                </c:pt>
                <c:pt idx="16">
                  <c:v>18</c:v>
                </c:pt>
                <c:pt idx="17">
                  <c:v>22.5</c:v>
                </c:pt>
                <c:pt idx="18">
                  <c:v>27</c:v>
                </c:pt>
                <c:pt idx="19">
                  <c:v>28</c:v>
                </c:pt>
                <c:pt idx="20">
                  <c:v>33</c:v>
                </c:pt>
                <c:pt idx="21">
                  <c:v>38</c:v>
                </c:pt>
                <c:pt idx="22">
                  <c:v>43</c:v>
                </c:pt>
                <c:pt idx="23">
                  <c:v>52</c:v>
                </c:pt>
                <c:pt idx="24">
                  <c:v>57</c:v>
                </c:pt>
                <c:pt idx="25">
                  <c:v>62</c:v>
                </c:pt>
                <c:pt idx="26">
                  <c:v>69</c:v>
                </c:pt>
                <c:pt idx="27">
                  <c:v>77</c:v>
                </c:pt>
                <c:pt idx="28">
                  <c:v>86</c:v>
                </c:pt>
                <c:pt idx="29">
                  <c:v>88</c:v>
                </c:pt>
                <c:pt idx="30">
                  <c:v>94</c:v>
                </c:pt>
              </c:numCache>
            </c:numRef>
          </c:val>
          <c:smooth val="0"/>
        </c:ser>
        <c:ser>
          <c:idx val="2"/>
          <c:order val="2"/>
          <c:tx>
            <c:v>Plant 3 height (cm)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  <c:pt idx="17">
                  <c:v>43184</c:v>
                </c:pt>
                <c:pt idx="18">
                  <c:v>43185</c:v>
                </c:pt>
                <c:pt idx="19">
                  <c:v>43186</c:v>
                </c:pt>
                <c:pt idx="20">
                  <c:v>43187</c:v>
                </c:pt>
                <c:pt idx="21">
                  <c:v>43188</c:v>
                </c:pt>
                <c:pt idx="22">
                  <c:v>43189</c:v>
                </c:pt>
                <c:pt idx="23">
                  <c:v>43190</c:v>
                </c:pt>
                <c:pt idx="24">
                  <c:v>43191</c:v>
                </c:pt>
                <c:pt idx="25">
                  <c:v>43192</c:v>
                </c:pt>
                <c:pt idx="26">
                  <c:v>43193</c:v>
                </c:pt>
                <c:pt idx="27" formatCode="d\-mmm">
                  <c:v>43194</c:v>
                </c:pt>
                <c:pt idx="28">
                  <c:v>43195</c:v>
                </c:pt>
                <c:pt idx="29">
                  <c:v>43196</c:v>
                </c:pt>
                <c:pt idx="30">
                  <c:v>43197</c:v>
                </c:pt>
                <c:pt idx="31">
                  <c:v>43198</c:v>
                </c:pt>
              </c:numCache>
            </c:numRef>
          </c:cat>
          <c:val>
            <c:numRef>
              <c:f>'Grow Data'!$AC$3:$AC$103</c:f>
              <c:numCache>
                <c:formatCode>General</c:formatCode>
                <c:ptCount val="101"/>
                <c:pt idx="11">
                  <c:v>11</c:v>
                </c:pt>
                <c:pt idx="12">
                  <c:v>12.5</c:v>
                </c:pt>
                <c:pt idx="13">
                  <c:v>15</c:v>
                </c:pt>
                <c:pt idx="14">
                  <c:v>15</c:v>
                </c:pt>
                <c:pt idx="15">
                  <c:v>16.5</c:v>
                </c:pt>
                <c:pt idx="16">
                  <c:v>18</c:v>
                </c:pt>
                <c:pt idx="17">
                  <c:v>20</c:v>
                </c:pt>
                <c:pt idx="18">
                  <c:v>23</c:v>
                </c:pt>
                <c:pt idx="19">
                  <c:v>25.5</c:v>
                </c:pt>
                <c:pt idx="20">
                  <c:v>29</c:v>
                </c:pt>
                <c:pt idx="21">
                  <c:v>34</c:v>
                </c:pt>
                <c:pt idx="22">
                  <c:v>41</c:v>
                </c:pt>
                <c:pt idx="23">
                  <c:v>43.5</c:v>
                </c:pt>
                <c:pt idx="24">
                  <c:v>49.5</c:v>
                </c:pt>
                <c:pt idx="25">
                  <c:v>58</c:v>
                </c:pt>
                <c:pt idx="26">
                  <c:v>58</c:v>
                </c:pt>
                <c:pt idx="27">
                  <c:v>66</c:v>
                </c:pt>
                <c:pt idx="28">
                  <c:v>68</c:v>
                </c:pt>
                <c:pt idx="29">
                  <c:v>74</c:v>
                </c:pt>
                <c:pt idx="30">
                  <c:v>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210848"/>
        <c:axId val="221210064"/>
      </c:lineChart>
      <c:dateAx>
        <c:axId val="22121084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0064"/>
        <c:crosses val="autoZero"/>
        <c:auto val="1"/>
        <c:lblOffset val="100"/>
        <c:baseTimeUnit val="days"/>
      </c:dateAx>
      <c:valAx>
        <c:axId val="221210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210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71437</xdr:rowOff>
    </xdr:from>
    <xdr:to>
      <xdr:col>7</xdr:col>
      <xdr:colOff>352425</xdr:colOff>
      <xdr:row>14</xdr:row>
      <xdr:rowOff>147637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371475</xdr:colOff>
      <xdr:row>0</xdr:row>
      <xdr:rowOff>71437</xdr:rowOff>
    </xdr:from>
    <xdr:to>
      <xdr:col>15</xdr:col>
      <xdr:colOff>66675</xdr:colOff>
      <xdr:row>14</xdr:row>
      <xdr:rowOff>147637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371475</xdr:colOff>
      <xdr:row>14</xdr:row>
      <xdr:rowOff>166687</xdr:rowOff>
    </xdr:from>
    <xdr:to>
      <xdr:col>15</xdr:col>
      <xdr:colOff>66675</xdr:colOff>
      <xdr:row>29</xdr:row>
      <xdr:rowOff>52387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84667</xdr:colOff>
      <xdr:row>0</xdr:row>
      <xdr:rowOff>73025</xdr:rowOff>
    </xdr:from>
    <xdr:to>
      <xdr:col>22</xdr:col>
      <xdr:colOff>359834</xdr:colOff>
      <xdr:row>14</xdr:row>
      <xdr:rowOff>149225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84667</xdr:colOff>
      <xdr:row>14</xdr:row>
      <xdr:rowOff>168275</xdr:rowOff>
    </xdr:from>
    <xdr:to>
      <xdr:col>22</xdr:col>
      <xdr:colOff>359834</xdr:colOff>
      <xdr:row>29</xdr:row>
      <xdr:rowOff>53975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74083</xdr:colOff>
      <xdr:row>14</xdr:row>
      <xdr:rowOff>168275</xdr:rowOff>
    </xdr:from>
    <xdr:to>
      <xdr:col>7</xdr:col>
      <xdr:colOff>349250</xdr:colOff>
      <xdr:row>29</xdr:row>
      <xdr:rowOff>53975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22</xdr:col>
      <xdr:colOff>391583</xdr:colOff>
      <xdr:row>0</xdr:row>
      <xdr:rowOff>73025</xdr:rowOff>
    </xdr:from>
    <xdr:to>
      <xdr:col>30</xdr:col>
      <xdr:colOff>52916</xdr:colOff>
      <xdr:row>14</xdr:row>
      <xdr:rowOff>149225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391584</xdr:colOff>
      <xdr:row>14</xdr:row>
      <xdr:rowOff>168275</xdr:rowOff>
    </xdr:from>
    <xdr:to>
      <xdr:col>30</xdr:col>
      <xdr:colOff>52917</xdr:colOff>
      <xdr:row>29</xdr:row>
      <xdr:rowOff>53975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30</xdr:col>
      <xdr:colOff>84666</xdr:colOff>
      <xdr:row>0</xdr:row>
      <xdr:rowOff>73025</xdr:rowOff>
    </xdr:from>
    <xdr:to>
      <xdr:col>37</xdr:col>
      <xdr:colOff>359833</xdr:colOff>
      <xdr:row>14</xdr:row>
      <xdr:rowOff>149225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30</xdr:col>
      <xdr:colOff>84667</xdr:colOff>
      <xdr:row>14</xdr:row>
      <xdr:rowOff>178858</xdr:rowOff>
    </xdr:from>
    <xdr:to>
      <xdr:col>37</xdr:col>
      <xdr:colOff>359834</xdr:colOff>
      <xdr:row>29</xdr:row>
      <xdr:rowOff>64558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zoomScale="70" zoomScaleNormal="70" workbookViewId="0">
      <selection activeCell="N6" sqref="N6"/>
    </sheetView>
  </sheetViews>
  <sheetFormatPr defaultRowHeight="15" x14ac:dyDescent="0.25"/>
  <cols>
    <col min="1" max="1" width="29" customWidth="1"/>
    <col min="2" max="2" width="8.7109375" customWidth="1"/>
    <col min="3" max="3" width="10" customWidth="1"/>
    <col min="4" max="4" width="19" customWidth="1"/>
    <col min="5" max="5" width="17.28515625" customWidth="1"/>
    <col min="6" max="6" width="14.85546875" customWidth="1"/>
    <col min="7" max="7" width="29.5703125" customWidth="1"/>
    <col min="8" max="8" width="9.140625" customWidth="1"/>
    <col min="9" max="9" width="20.28515625" customWidth="1"/>
    <col min="10" max="10" width="16" customWidth="1"/>
    <col min="11" max="11" width="17.42578125" customWidth="1"/>
    <col min="13" max="13" width="17.7109375" customWidth="1"/>
    <col min="14" max="14" width="11.5703125" customWidth="1"/>
  </cols>
  <sheetData>
    <row r="1" spans="1:14" ht="15.75" thickBot="1" x14ac:dyDescent="0.3">
      <c r="A1" s="1" t="s">
        <v>14</v>
      </c>
      <c r="F1" s="23" t="s">
        <v>47</v>
      </c>
      <c r="G1" s="1" t="s">
        <v>31</v>
      </c>
      <c r="H1" s="1">
        <v>0.25900000000000001</v>
      </c>
      <c r="M1" s="1" t="s">
        <v>39</v>
      </c>
      <c r="N1" s="1">
        <f>SUM(Useage!B2:B102)/1000</f>
        <v>231.61199999999999</v>
      </c>
    </row>
    <row r="2" spans="1:14" ht="15.75" thickBot="1" x14ac:dyDescent="0.3">
      <c r="A2" s="1" t="s">
        <v>26</v>
      </c>
      <c r="B2" s="26" t="s">
        <v>16</v>
      </c>
      <c r="C2" s="26" t="s">
        <v>58</v>
      </c>
      <c r="D2" s="26" t="s">
        <v>18</v>
      </c>
      <c r="E2" s="26" t="s">
        <v>24</v>
      </c>
      <c r="F2" s="24" t="s">
        <v>48</v>
      </c>
      <c r="M2" s="1" t="s">
        <v>40</v>
      </c>
      <c r="N2" s="14">
        <v>1.0202</v>
      </c>
    </row>
    <row r="3" spans="1:14" ht="15.75" thickBot="1" x14ac:dyDescent="0.3">
      <c r="A3" s="3" t="s">
        <v>0</v>
      </c>
      <c r="B3" s="6">
        <v>25</v>
      </c>
      <c r="C3" s="7">
        <v>946</v>
      </c>
      <c r="D3" s="7">
        <f>SUM(Useage!E2:E102)</f>
        <v>134.69999999999999</v>
      </c>
      <c r="E3" s="8">
        <f t="shared" ref="E3:E17" si="0">(D3/C3)*B3</f>
        <v>3.5597251585623679</v>
      </c>
      <c r="F3" s="23" t="s">
        <v>49</v>
      </c>
      <c r="G3" s="1" t="s">
        <v>25</v>
      </c>
      <c r="M3" s="21" t="s">
        <v>41</v>
      </c>
      <c r="N3" s="19">
        <f>(N1/1000)*N2</f>
        <v>0.23629056239999999</v>
      </c>
    </row>
    <row r="4" spans="1:14" ht="15.75" thickBot="1" x14ac:dyDescent="0.3">
      <c r="A4" s="4" t="s">
        <v>1</v>
      </c>
      <c r="B4" s="9">
        <v>22.5</v>
      </c>
      <c r="C4" s="10">
        <v>946</v>
      </c>
      <c r="D4" s="10">
        <f>SUM(Useage!F2:F102)</f>
        <v>137.49999999999997</v>
      </c>
      <c r="E4" s="11">
        <f t="shared" si="0"/>
        <v>3.2703488372093017</v>
      </c>
      <c r="F4" s="23" t="s">
        <v>50</v>
      </c>
      <c r="G4" s="1" t="s">
        <v>27</v>
      </c>
      <c r="H4" s="1" t="s">
        <v>28</v>
      </c>
      <c r="I4" s="1" t="s">
        <v>29</v>
      </c>
      <c r="J4" s="25" t="s">
        <v>30</v>
      </c>
      <c r="K4" s="1" t="s">
        <v>24</v>
      </c>
    </row>
    <row r="5" spans="1:14" ht="15.75" thickBot="1" x14ac:dyDescent="0.3">
      <c r="A5" s="4" t="s">
        <v>2</v>
      </c>
      <c r="B5" s="9">
        <v>56.18</v>
      </c>
      <c r="C5" s="10">
        <v>3800</v>
      </c>
      <c r="D5" s="10">
        <f>SUM(Useage!G2:G102)</f>
        <v>65.5</v>
      </c>
      <c r="E5" s="11">
        <f t="shared" si="0"/>
        <v>0.96836578947368424</v>
      </c>
      <c r="F5" s="23"/>
      <c r="G5" s="17" t="s">
        <v>32</v>
      </c>
      <c r="H5" s="6">
        <v>30</v>
      </c>
      <c r="I5" s="7">
        <v>0</v>
      </c>
      <c r="J5" s="7">
        <v>0</v>
      </c>
      <c r="K5" s="8">
        <f>(H5/1000)*I5*J5*H1</f>
        <v>0</v>
      </c>
      <c r="M5" s="41" t="s">
        <v>87</v>
      </c>
      <c r="N5" s="1">
        <f>E18+E28+D32+N3+K9+K18+K27+K34</f>
        <v>201.12508331378723</v>
      </c>
    </row>
    <row r="6" spans="1:14" ht="15.75" thickBot="1" x14ac:dyDescent="0.3">
      <c r="A6" s="4" t="s">
        <v>3</v>
      </c>
      <c r="B6" s="9">
        <v>126</v>
      </c>
      <c r="C6" s="10">
        <v>500</v>
      </c>
      <c r="D6" s="10">
        <f>SUM(Useage!H2:H102)</f>
        <v>64.09999999999998</v>
      </c>
      <c r="E6" s="11">
        <f t="shared" si="0"/>
        <v>16.153199999999995</v>
      </c>
      <c r="F6" s="23" t="s">
        <v>49</v>
      </c>
      <c r="G6" s="4" t="s">
        <v>43</v>
      </c>
      <c r="H6" s="9">
        <v>35</v>
      </c>
      <c r="I6" s="10">
        <v>24</v>
      </c>
      <c r="J6" s="10">
        <v>4</v>
      </c>
      <c r="K6" s="11">
        <f>(H6/1000)*I6*J6*H1</f>
        <v>0.87024000000000012</v>
      </c>
      <c r="M6" s="22" t="s">
        <v>37</v>
      </c>
      <c r="N6" s="1"/>
    </row>
    <row r="7" spans="1:14" ht="15.75" thickBot="1" x14ac:dyDescent="0.3">
      <c r="A7" s="4" t="s">
        <v>4</v>
      </c>
      <c r="B7" s="9">
        <v>32.5</v>
      </c>
      <c r="C7" s="10">
        <v>946</v>
      </c>
      <c r="D7" s="10">
        <f>SUM(Useage!I2:I102)</f>
        <v>0</v>
      </c>
      <c r="E7" s="11">
        <f t="shared" si="0"/>
        <v>0</v>
      </c>
      <c r="F7" s="23" t="s">
        <v>51</v>
      </c>
      <c r="G7" s="4" t="s">
        <v>33</v>
      </c>
      <c r="H7" s="9">
        <v>2</v>
      </c>
      <c r="I7" s="10">
        <v>24</v>
      </c>
      <c r="J7" s="10">
        <v>4</v>
      </c>
      <c r="K7" s="11">
        <f>(H7/1000)*I7*J7*H1</f>
        <v>4.9728000000000001E-2</v>
      </c>
      <c r="M7" s="22" t="s">
        <v>55</v>
      </c>
      <c r="N7" s="1">
        <f>N6/H18</f>
        <v>0</v>
      </c>
    </row>
    <row r="8" spans="1:14" ht="15.75" thickBot="1" x14ac:dyDescent="0.3">
      <c r="A8" s="4" t="s">
        <v>5</v>
      </c>
      <c r="B8" s="9">
        <v>38.5</v>
      </c>
      <c r="C8" s="10">
        <v>237</v>
      </c>
      <c r="D8" s="10">
        <f>SUM(Useage!J2:J102)</f>
        <v>27.199999999999996</v>
      </c>
      <c r="E8" s="11">
        <f t="shared" si="0"/>
        <v>4.4185654008438808</v>
      </c>
      <c r="F8" s="23" t="s">
        <v>68</v>
      </c>
      <c r="G8" s="4" t="s">
        <v>46</v>
      </c>
      <c r="H8" s="12">
        <v>18</v>
      </c>
      <c r="I8" s="13">
        <v>24</v>
      </c>
      <c r="J8" s="13">
        <v>4</v>
      </c>
      <c r="K8" s="18">
        <f>(H8/1000)*I8*J8*H1</f>
        <v>0.44755199999999995</v>
      </c>
      <c r="M8" s="22" t="s">
        <v>38</v>
      </c>
      <c r="N8" s="1" t="e">
        <f>N5/N6</f>
        <v>#DIV/0!</v>
      </c>
    </row>
    <row r="9" spans="1:14" ht="15.75" thickBot="1" x14ac:dyDescent="0.3">
      <c r="A9" s="4" t="s">
        <v>6</v>
      </c>
      <c r="B9" s="9">
        <v>25</v>
      </c>
      <c r="C9" s="10">
        <v>946</v>
      </c>
      <c r="D9" s="10">
        <f>SUM(Useage!N2:N102)</f>
        <v>0</v>
      </c>
      <c r="E9" s="11">
        <f t="shared" si="0"/>
        <v>0</v>
      </c>
      <c r="F9" s="23"/>
      <c r="G9" s="5" t="s">
        <v>23</v>
      </c>
      <c r="H9" s="15">
        <f>H5+H6+H7+H8</f>
        <v>85</v>
      </c>
      <c r="K9" s="19">
        <f>K5+K6+K7+K8</f>
        <v>1.3675200000000001</v>
      </c>
    </row>
    <row r="10" spans="1:14" ht="15.75" thickBot="1" x14ac:dyDescent="0.3">
      <c r="A10" s="4" t="s">
        <v>7</v>
      </c>
      <c r="B10" s="9">
        <v>29.5</v>
      </c>
      <c r="C10" s="10">
        <v>946</v>
      </c>
      <c r="D10" s="10">
        <f>SUM(Useage!C2:C102)</f>
        <v>25.099999999999998</v>
      </c>
      <c r="E10" s="11">
        <f t="shared" si="0"/>
        <v>0.78271670190274845</v>
      </c>
      <c r="F10" s="23" t="s">
        <v>69</v>
      </c>
    </row>
    <row r="11" spans="1:14" ht="15.75" thickBot="1" x14ac:dyDescent="0.3">
      <c r="A11" s="4" t="s">
        <v>8</v>
      </c>
      <c r="B11" s="9">
        <v>26.5</v>
      </c>
      <c r="C11" s="10">
        <v>946</v>
      </c>
      <c r="D11" s="10">
        <f>SUM(Useage!K2:K102)</f>
        <v>139.89999999999998</v>
      </c>
      <c r="E11" s="11">
        <f t="shared" si="0"/>
        <v>3.918974630021141</v>
      </c>
      <c r="F11" s="23" t="s">
        <v>50</v>
      </c>
      <c r="G11" s="14" t="s">
        <v>34</v>
      </c>
    </row>
    <row r="12" spans="1:14" ht="15.75" thickBot="1" x14ac:dyDescent="0.3">
      <c r="A12" s="4" t="s">
        <v>9</v>
      </c>
      <c r="B12" s="9">
        <v>25</v>
      </c>
      <c r="C12" s="10">
        <v>946</v>
      </c>
      <c r="D12" s="10">
        <f>SUM(Useage!L2:L102)</f>
        <v>150.69999999999999</v>
      </c>
      <c r="E12" s="11">
        <f t="shared" si="0"/>
        <v>3.9825581395348837</v>
      </c>
      <c r="F12" s="23" t="s">
        <v>70</v>
      </c>
      <c r="G12" s="1" t="s">
        <v>27</v>
      </c>
      <c r="H12" s="1" t="s">
        <v>28</v>
      </c>
      <c r="I12" s="1" t="s">
        <v>29</v>
      </c>
      <c r="J12" s="26" t="s">
        <v>35</v>
      </c>
      <c r="K12" s="1" t="s">
        <v>24</v>
      </c>
    </row>
    <row r="13" spans="1:14" x14ac:dyDescent="0.25">
      <c r="A13" s="4" t="s">
        <v>10</v>
      </c>
      <c r="B13" s="9">
        <v>74.5</v>
      </c>
      <c r="C13" s="10">
        <v>3800</v>
      </c>
      <c r="D13" s="10">
        <f>SUM(Useage!D2:D102)</f>
        <v>321.00000000000006</v>
      </c>
      <c r="E13" s="11">
        <f t="shared" si="0"/>
        <v>6.2932894736842115</v>
      </c>
      <c r="F13" s="23" t="s">
        <v>69</v>
      </c>
      <c r="G13" s="3" t="s">
        <v>36</v>
      </c>
      <c r="H13" s="6">
        <v>630</v>
      </c>
      <c r="I13" s="7">
        <v>24</v>
      </c>
      <c r="J13" s="7">
        <v>29</v>
      </c>
      <c r="K13" s="8">
        <f>(H13/1000)*I13*J13*H1</f>
        <v>113.56632</v>
      </c>
    </row>
    <row r="14" spans="1:14" x14ac:dyDescent="0.25">
      <c r="A14" s="4" t="s">
        <v>56</v>
      </c>
      <c r="B14" s="9">
        <v>29.5</v>
      </c>
      <c r="C14" s="10">
        <v>946</v>
      </c>
      <c r="D14" s="10">
        <f>SUM(Useage!M2:M102)</f>
        <v>6.6</v>
      </c>
      <c r="E14" s="11">
        <f t="shared" si="0"/>
        <v>0.20581395348837209</v>
      </c>
      <c r="F14" s="23"/>
      <c r="G14" s="4" t="s">
        <v>43</v>
      </c>
      <c r="H14" s="9">
        <v>35</v>
      </c>
      <c r="I14" s="10">
        <v>24</v>
      </c>
      <c r="J14" s="10">
        <v>29</v>
      </c>
      <c r="K14" s="11">
        <f>(H14/1000)*I14*J14*H1</f>
        <v>6.3092400000000008</v>
      </c>
    </row>
    <row r="15" spans="1:14" x14ac:dyDescent="0.25">
      <c r="A15" s="4" t="s">
        <v>88</v>
      </c>
      <c r="B15" s="9">
        <v>51.45</v>
      </c>
      <c r="C15" s="10">
        <v>1000</v>
      </c>
      <c r="D15" s="10">
        <v>0</v>
      </c>
      <c r="E15" s="11">
        <f t="shared" si="0"/>
        <v>0</v>
      </c>
      <c r="F15" s="23">
        <v>2</v>
      </c>
      <c r="G15" s="4" t="s">
        <v>44</v>
      </c>
      <c r="H15" s="9">
        <v>20</v>
      </c>
      <c r="I15" s="10">
        <v>24</v>
      </c>
      <c r="J15" s="10">
        <v>29</v>
      </c>
      <c r="K15" s="11">
        <f>(H15/1000)*I15*J15*H1</f>
        <v>3.60528</v>
      </c>
    </row>
    <row r="16" spans="1:14" x14ac:dyDescent="0.25">
      <c r="A16" s="4" t="s">
        <v>11</v>
      </c>
      <c r="B16" s="9">
        <v>0</v>
      </c>
      <c r="C16" s="10">
        <v>1000</v>
      </c>
      <c r="D16" s="10">
        <f>SUM(Useage!O2:O102)</f>
        <v>395.6</v>
      </c>
      <c r="E16" s="11">
        <f t="shared" si="0"/>
        <v>0</v>
      </c>
      <c r="F16" s="23">
        <v>0</v>
      </c>
      <c r="G16" s="4" t="s">
        <v>45</v>
      </c>
      <c r="H16" s="9">
        <v>20</v>
      </c>
      <c r="I16" s="10">
        <v>24</v>
      </c>
      <c r="J16" s="10">
        <v>29</v>
      </c>
      <c r="K16" s="11">
        <f>(H16/1000)*I16*J16*H1</f>
        <v>3.60528</v>
      </c>
    </row>
    <row r="17" spans="1:11" ht="15.75" thickBot="1" x14ac:dyDescent="0.3">
      <c r="A17" s="5" t="s">
        <v>57</v>
      </c>
      <c r="B17" s="12">
        <v>62.95</v>
      </c>
      <c r="C17" s="29">
        <v>150</v>
      </c>
      <c r="D17" s="13">
        <f>SUM(Useage!P2:P102)</f>
        <v>19.3</v>
      </c>
      <c r="E17" s="30">
        <f t="shared" si="0"/>
        <v>8.0995666666666679</v>
      </c>
      <c r="F17" s="23">
        <v>1</v>
      </c>
      <c r="G17" s="5" t="s">
        <v>33</v>
      </c>
      <c r="H17" s="12">
        <v>2</v>
      </c>
      <c r="I17" s="13">
        <v>24</v>
      </c>
      <c r="J17" s="13">
        <v>29</v>
      </c>
      <c r="K17" s="18">
        <f>(H17/1000)*I17*J17*H1</f>
        <v>0.36052800000000007</v>
      </c>
    </row>
    <row r="18" spans="1:11" ht="15.75" thickBot="1" x14ac:dyDescent="0.3">
      <c r="A18" s="1" t="s">
        <v>23</v>
      </c>
      <c r="B18" s="15">
        <f>B3+B4+B5+B6+B7+B8+B9+B10+B11+B12+B13+B14+B16+B17</f>
        <v>573.63</v>
      </c>
      <c r="E18" s="28">
        <f>E3+E4+E5+E6+E7+E8+E9+E10+E11+E12+E13+E14+E16+E17</f>
        <v>51.653124751387253</v>
      </c>
      <c r="F18" s="23">
        <v>8</v>
      </c>
      <c r="G18" s="1" t="s">
        <v>23</v>
      </c>
      <c r="H18" s="15">
        <f>H13+H14+H15+H16+H17</f>
        <v>707</v>
      </c>
      <c r="K18" s="19">
        <f>K13+K14+K15+K16+K17</f>
        <v>127.446648</v>
      </c>
    </row>
    <row r="19" spans="1:11" ht="15.75" thickBot="1" x14ac:dyDescent="0.3">
      <c r="F19" s="24"/>
    </row>
    <row r="20" spans="1:11" ht="15.75" thickBot="1" x14ac:dyDescent="0.3">
      <c r="A20" s="1" t="s">
        <v>15</v>
      </c>
      <c r="F20" s="24"/>
      <c r="G20" s="14" t="s">
        <v>34</v>
      </c>
    </row>
    <row r="21" spans="1:11" ht="15.75" thickBot="1" x14ac:dyDescent="0.3">
      <c r="A21" s="16" t="s">
        <v>26</v>
      </c>
      <c r="B21" s="26" t="s">
        <v>16</v>
      </c>
      <c r="C21" s="26" t="s">
        <v>17</v>
      </c>
      <c r="D21" s="26" t="s">
        <v>18</v>
      </c>
      <c r="E21" s="26" t="s">
        <v>24</v>
      </c>
      <c r="F21" s="24"/>
      <c r="G21" s="1" t="s">
        <v>27</v>
      </c>
      <c r="H21" s="1" t="s">
        <v>28</v>
      </c>
      <c r="I21" s="1" t="s">
        <v>29</v>
      </c>
      <c r="J21" s="26" t="s">
        <v>35</v>
      </c>
      <c r="K21" s="1" t="s">
        <v>24</v>
      </c>
    </row>
    <row r="22" spans="1:11" ht="15.75" thickBot="1" x14ac:dyDescent="0.3">
      <c r="A22" s="3" t="s">
        <v>12</v>
      </c>
      <c r="B22" s="6">
        <v>7.5</v>
      </c>
      <c r="C22" s="7">
        <v>250</v>
      </c>
      <c r="D22" s="7">
        <f>SUM(Useage!Q2:Q102)</f>
        <v>0</v>
      </c>
      <c r="E22" s="8">
        <f t="shared" ref="E22:E27" si="1">(D22/C22)*B22</f>
        <v>0</v>
      </c>
      <c r="F22" s="24"/>
      <c r="G22" s="3" t="s">
        <v>36</v>
      </c>
      <c r="H22" s="6">
        <v>630</v>
      </c>
      <c r="I22" s="7">
        <v>12</v>
      </c>
      <c r="J22" s="7">
        <v>1</v>
      </c>
      <c r="K22" s="8">
        <f>(H22/1000)*I22*J22*H1</f>
        <v>1.9580400000000002</v>
      </c>
    </row>
    <row r="23" spans="1:11" ht="15.75" thickBot="1" x14ac:dyDescent="0.3">
      <c r="A23" s="4" t="s">
        <v>13</v>
      </c>
      <c r="B23" s="9">
        <v>7.95</v>
      </c>
      <c r="C23" s="10">
        <v>250</v>
      </c>
      <c r="D23" s="10">
        <f>SUM(Useage!R2:R102)</f>
        <v>5.46</v>
      </c>
      <c r="E23" s="11">
        <f t="shared" si="1"/>
        <v>0.17362799999999998</v>
      </c>
      <c r="F23" s="23"/>
      <c r="G23" s="4" t="s">
        <v>43</v>
      </c>
      <c r="H23" s="9">
        <v>35</v>
      </c>
      <c r="I23" s="10">
        <v>24</v>
      </c>
      <c r="J23" s="10">
        <v>1</v>
      </c>
      <c r="K23" s="8">
        <f>(H23/1000)*I23*J23*H1</f>
        <v>0.21756000000000003</v>
      </c>
    </row>
    <row r="24" spans="1:11" ht="15.75" thickBot="1" x14ac:dyDescent="0.3">
      <c r="A24" s="4" t="s">
        <v>19</v>
      </c>
      <c r="B24" s="9">
        <v>8.5</v>
      </c>
      <c r="C24" s="10">
        <v>250</v>
      </c>
      <c r="D24" s="10">
        <f>SUM(Useage!T2:T102)</f>
        <v>26.800000000000004</v>
      </c>
      <c r="E24" s="11">
        <f t="shared" si="1"/>
        <v>0.91120000000000012</v>
      </c>
      <c r="F24" s="23"/>
      <c r="G24" s="4" t="s">
        <v>44</v>
      </c>
      <c r="H24" s="9">
        <v>20</v>
      </c>
      <c r="I24" s="10">
        <v>24</v>
      </c>
      <c r="J24" s="10">
        <v>1</v>
      </c>
      <c r="K24" s="8">
        <f>(H24/1000)*I24*J24*H1</f>
        <v>0.12432</v>
      </c>
    </row>
    <row r="25" spans="1:11" ht="15.75" thickBot="1" x14ac:dyDescent="0.3">
      <c r="A25" s="4" t="s">
        <v>20</v>
      </c>
      <c r="B25" s="9">
        <v>7.5</v>
      </c>
      <c r="C25" s="10">
        <v>250</v>
      </c>
      <c r="D25" s="10">
        <f>SUM(Useage!U2:U102)</f>
        <v>25</v>
      </c>
      <c r="E25" s="11">
        <f t="shared" si="1"/>
        <v>0.75</v>
      </c>
      <c r="F25" s="23"/>
      <c r="G25" s="4" t="s">
        <v>45</v>
      </c>
      <c r="H25" s="9">
        <v>20</v>
      </c>
      <c r="I25" s="10">
        <v>24</v>
      </c>
      <c r="J25" s="10">
        <v>1</v>
      </c>
      <c r="K25" s="8">
        <f>(H25/1000)*I25*J25*H1</f>
        <v>0.12432</v>
      </c>
    </row>
    <row r="26" spans="1:11" ht="15.75" thickBot="1" x14ac:dyDescent="0.3">
      <c r="A26" s="4" t="s">
        <v>22</v>
      </c>
      <c r="B26" s="9">
        <v>7.5</v>
      </c>
      <c r="C26" s="10">
        <v>250</v>
      </c>
      <c r="D26" s="10">
        <f>SUM(Useage!V2:V102)</f>
        <v>25</v>
      </c>
      <c r="E26" s="11">
        <f t="shared" si="1"/>
        <v>0.75</v>
      </c>
      <c r="F26" s="23"/>
      <c r="G26" s="5" t="s">
        <v>33</v>
      </c>
      <c r="H26" s="12">
        <v>2</v>
      </c>
      <c r="I26" s="13">
        <v>24</v>
      </c>
      <c r="J26" s="13">
        <v>1</v>
      </c>
      <c r="K26" s="8">
        <f>(H26/1000)*I26*J26*H1</f>
        <v>1.2432E-2</v>
      </c>
    </row>
    <row r="27" spans="1:11" ht="15.75" thickBot="1" x14ac:dyDescent="0.3">
      <c r="A27" s="5" t="s">
        <v>21</v>
      </c>
      <c r="B27" s="12">
        <v>9</v>
      </c>
      <c r="C27" s="13">
        <v>250</v>
      </c>
      <c r="D27" s="13">
        <f>SUM(Useage!S2:S102)</f>
        <v>25</v>
      </c>
      <c r="E27" s="18">
        <f t="shared" si="1"/>
        <v>0.9</v>
      </c>
      <c r="F27" s="24"/>
      <c r="G27" s="1" t="s">
        <v>23</v>
      </c>
      <c r="H27" s="15">
        <f>H22+H23+H24+H25+H26</f>
        <v>707</v>
      </c>
      <c r="K27" s="19">
        <f>K22+K23+K24+K25+K26</f>
        <v>2.4366720000000002</v>
      </c>
    </row>
    <row r="28" spans="1:11" ht="15.75" thickBot="1" x14ac:dyDescent="0.3">
      <c r="A28" s="16" t="s">
        <v>23</v>
      </c>
      <c r="B28" s="15">
        <f>B22+B23+B24+B25+B26+B27</f>
        <v>47.95</v>
      </c>
      <c r="E28" s="19">
        <f>E22+E23+E24+E25+E26+E27</f>
        <v>3.4848279999999998</v>
      </c>
    </row>
    <row r="29" spans="1:11" ht="15.75" thickBot="1" x14ac:dyDescent="0.3">
      <c r="F29" s="23"/>
      <c r="G29" s="14" t="s">
        <v>54</v>
      </c>
    </row>
    <row r="30" spans="1:11" ht="15.75" thickBot="1" x14ac:dyDescent="0.3">
      <c r="A30" s="1" t="s">
        <v>53</v>
      </c>
      <c r="G30" s="1" t="s">
        <v>27</v>
      </c>
      <c r="H30" s="1" t="s">
        <v>28</v>
      </c>
      <c r="I30" s="1" t="s">
        <v>29</v>
      </c>
      <c r="J30" s="1" t="s">
        <v>30</v>
      </c>
      <c r="K30" s="1" t="s">
        <v>24</v>
      </c>
    </row>
    <row r="31" spans="1:11" ht="15.75" thickBot="1" x14ac:dyDescent="0.3">
      <c r="A31" s="27" t="s">
        <v>26</v>
      </c>
      <c r="B31" s="1" t="s">
        <v>16</v>
      </c>
      <c r="C31" s="1" t="s">
        <v>42</v>
      </c>
      <c r="D31" s="14" t="s">
        <v>24</v>
      </c>
      <c r="G31" s="3" t="s">
        <v>43</v>
      </c>
      <c r="H31" s="6">
        <v>35</v>
      </c>
      <c r="I31" s="7">
        <v>24</v>
      </c>
      <c r="J31" s="7">
        <v>0</v>
      </c>
      <c r="K31" s="8">
        <f>(H31/1000)*I31*J31*H1</f>
        <v>0</v>
      </c>
    </row>
    <row r="32" spans="1:11" ht="15.75" thickBot="1" x14ac:dyDescent="0.3">
      <c r="A32" s="1" t="s">
        <v>52</v>
      </c>
      <c r="B32" s="2">
        <v>14.5</v>
      </c>
      <c r="C32" s="20">
        <v>1</v>
      </c>
      <c r="D32" s="19">
        <f>B32*C32</f>
        <v>14.5</v>
      </c>
      <c r="G32" s="4" t="s">
        <v>44</v>
      </c>
      <c r="H32" s="9">
        <v>20</v>
      </c>
      <c r="I32" s="10">
        <v>24</v>
      </c>
      <c r="J32" s="10">
        <v>0</v>
      </c>
      <c r="K32" s="11">
        <f>(H32/1000)*I32*J32*H1</f>
        <v>0</v>
      </c>
    </row>
    <row r="33" spans="7:11" ht="15.75" thickBot="1" x14ac:dyDescent="0.3">
      <c r="G33" s="5" t="s">
        <v>45</v>
      </c>
      <c r="H33" s="12">
        <v>20</v>
      </c>
      <c r="I33" s="13">
        <v>24</v>
      </c>
      <c r="J33" s="13">
        <v>0</v>
      </c>
      <c r="K33" s="18">
        <f>(H33/1000)*I33*J33*H1</f>
        <v>0</v>
      </c>
    </row>
    <row r="34" spans="7:11" ht="15.75" thickBot="1" x14ac:dyDescent="0.3">
      <c r="G34" s="21" t="s">
        <v>23</v>
      </c>
      <c r="H34" s="1">
        <f>H31+H32+H33</f>
        <v>75</v>
      </c>
      <c r="K34" s="19">
        <f>K31+K32+K33</f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2"/>
  <sheetViews>
    <sheetView topLeftCell="I1" workbookViewId="0">
      <selection activeCell="Q1" sqref="Q1"/>
    </sheetView>
  </sheetViews>
  <sheetFormatPr defaultRowHeight="15" x14ac:dyDescent="0.25"/>
  <cols>
    <col min="1" max="1" width="12" customWidth="1"/>
    <col min="2" max="2" width="6.28515625" customWidth="1"/>
    <col min="3" max="3" width="8.28515625" customWidth="1"/>
    <col min="4" max="4" width="10.7109375" customWidth="1"/>
    <col min="5" max="5" width="10" customWidth="1"/>
    <col min="6" max="6" width="8.140625" customWidth="1"/>
    <col min="7" max="7" width="10.85546875" customWidth="1"/>
    <col min="8" max="8" width="10.140625" customWidth="1"/>
    <col min="9" max="9" width="16.28515625" customWidth="1"/>
    <col min="10" max="10" width="15.140625" customWidth="1"/>
    <col min="11" max="11" width="15" customWidth="1"/>
    <col min="12" max="12" width="10.28515625" customWidth="1"/>
    <col min="13" max="13" width="11.140625" customWidth="1"/>
    <col min="14" max="14" width="10.28515625" customWidth="1"/>
    <col min="15" max="15" width="10.140625" customWidth="1"/>
    <col min="16" max="16" width="11.5703125" customWidth="1"/>
    <col min="17" max="17" width="6" customWidth="1"/>
    <col min="18" max="18" width="8.7109375" customWidth="1"/>
    <col min="19" max="20" width="16.5703125" customWidth="1"/>
    <col min="21" max="21" width="13.28515625" customWidth="1"/>
    <col min="22" max="22" width="13.140625" customWidth="1"/>
  </cols>
  <sheetData>
    <row r="1" spans="1:22" ht="15.75" thickBot="1" x14ac:dyDescent="0.3">
      <c r="A1" s="1" t="s">
        <v>67</v>
      </c>
      <c r="B1" s="31" t="s">
        <v>59</v>
      </c>
      <c r="C1" s="1" t="s">
        <v>7</v>
      </c>
      <c r="D1" s="1" t="s">
        <v>10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60</v>
      </c>
      <c r="J1" s="1" t="s">
        <v>5</v>
      </c>
      <c r="K1" s="1" t="s">
        <v>8</v>
      </c>
      <c r="L1" s="1" t="s">
        <v>9</v>
      </c>
      <c r="M1" s="1" t="s">
        <v>61</v>
      </c>
      <c r="N1" s="1" t="s">
        <v>6</v>
      </c>
      <c r="O1" s="1" t="s">
        <v>11</v>
      </c>
      <c r="P1" s="1" t="s">
        <v>62</v>
      </c>
      <c r="Q1" s="1" t="s">
        <v>63</v>
      </c>
      <c r="R1" s="1" t="s">
        <v>13</v>
      </c>
      <c r="S1" s="1" t="s">
        <v>21</v>
      </c>
      <c r="T1" s="1" t="s">
        <v>64</v>
      </c>
      <c r="U1" s="1" t="s">
        <v>65</v>
      </c>
      <c r="V1" s="1" t="s">
        <v>66</v>
      </c>
    </row>
    <row r="2" spans="1:22" ht="15.75" thickBot="1" x14ac:dyDescent="0.3">
      <c r="A2" s="32">
        <v>43163</v>
      </c>
      <c r="B2" s="6">
        <v>250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>
        <v>25</v>
      </c>
      <c r="T2" s="7">
        <v>25.3</v>
      </c>
      <c r="U2" s="7">
        <v>25</v>
      </c>
      <c r="V2" s="8">
        <v>25</v>
      </c>
    </row>
    <row r="3" spans="1:22" ht="15.75" thickBot="1" x14ac:dyDescent="0.3">
      <c r="A3" s="32">
        <v>43164</v>
      </c>
      <c r="B3" s="9">
        <v>10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22" ht="15.75" thickBot="1" x14ac:dyDescent="0.3">
      <c r="A4" s="32">
        <v>43165</v>
      </c>
      <c r="B4" s="9">
        <v>10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1"/>
    </row>
    <row r="5" spans="1:22" ht="15.75" thickBot="1" x14ac:dyDescent="0.3">
      <c r="A5" s="32">
        <v>43166</v>
      </c>
      <c r="B5" s="9">
        <v>10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1"/>
    </row>
    <row r="6" spans="1:22" ht="15.75" thickBot="1" x14ac:dyDescent="0.3">
      <c r="A6" s="32">
        <v>43167</v>
      </c>
      <c r="B6" s="9">
        <v>25000</v>
      </c>
      <c r="C6" s="10"/>
      <c r="D6" s="10">
        <v>33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1"/>
    </row>
    <row r="7" spans="1:22" ht="15.75" thickBot="1" x14ac:dyDescent="0.3">
      <c r="A7" s="32">
        <v>43167</v>
      </c>
      <c r="B7" s="9">
        <v>4004</v>
      </c>
      <c r="C7" s="10"/>
      <c r="D7" s="10">
        <v>5.3</v>
      </c>
      <c r="E7" s="10">
        <v>1.1000000000000001</v>
      </c>
      <c r="F7" s="10">
        <v>0.5</v>
      </c>
      <c r="G7" s="10">
        <v>0.5</v>
      </c>
      <c r="H7" s="10"/>
      <c r="I7" s="10"/>
      <c r="J7" s="10"/>
      <c r="K7" s="10">
        <v>1.3</v>
      </c>
      <c r="L7" s="10">
        <v>2.6</v>
      </c>
      <c r="M7" s="10"/>
      <c r="N7" s="10"/>
      <c r="O7" s="10"/>
      <c r="P7" s="10">
        <v>5</v>
      </c>
      <c r="Q7" s="10"/>
      <c r="R7" s="10"/>
      <c r="S7" s="10"/>
      <c r="T7" s="10"/>
      <c r="U7" s="10"/>
      <c r="V7" s="11"/>
    </row>
    <row r="8" spans="1:22" ht="15.75" thickBot="1" x14ac:dyDescent="0.3">
      <c r="A8" s="32">
        <v>43168</v>
      </c>
      <c r="B8" s="9">
        <v>4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1"/>
    </row>
    <row r="9" spans="1:22" ht="15.75" thickBot="1" x14ac:dyDescent="0.3">
      <c r="A9" s="32">
        <v>43169</v>
      </c>
      <c r="B9" s="9">
        <v>8004</v>
      </c>
      <c r="C9" s="10"/>
      <c r="D9" s="10">
        <v>10.6</v>
      </c>
      <c r="E9" s="10">
        <v>2.1</v>
      </c>
      <c r="F9" s="10">
        <v>1.1000000000000001</v>
      </c>
      <c r="G9" s="10">
        <v>1.1000000000000001</v>
      </c>
      <c r="H9" s="10"/>
      <c r="I9" s="10"/>
      <c r="J9" s="10"/>
      <c r="K9" s="10">
        <v>2.6</v>
      </c>
      <c r="L9" s="10">
        <v>5.3</v>
      </c>
      <c r="M9" s="10"/>
      <c r="N9" s="10"/>
      <c r="O9" s="10"/>
      <c r="P9" s="10"/>
      <c r="Q9" s="10"/>
      <c r="R9" s="10">
        <v>0.24</v>
      </c>
      <c r="S9" s="10"/>
      <c r="T9" s="10"/>
      <c r="U9" s="10"/>
      <c r="V9" s="11"/>
    </row>
    <row r="10" spans="1:22" ht="15.75" thickBot="1" x14ac:dyDescent="0.3">
      <c r="A10" s="32">
        <v>43170</v>
      </c>
      <c r="B10" s="9">
        <v>4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>
        <v>0.3</v>
      </c>
      <c r="U10" s="10"/>
      <c r="V10" s="11"/>
    </row>
    <row r="11" spans="1:22" ht="15.75" thickBot="1" x14ac:dyDescent="0.3">
      <c r="A11" s="32">
        <v>43171</v>
      </c>
      <c r="B11" s="9">
        <v>8004</v>
      </c>
      <c r="C11" s="10"/>
      <c r="D11" s="10">
        <v>10.6</v>
      </c>
      <c r="E11" s="10">
        <v>2.5</v>
      </c>
      <c r="F11" s="10">
        <v>1.3</v>
      </c>
      <c r="G11" s="10">
        <v>1.3</v>
      </c>
      <c r="H11" s="10"/>
      <c r="I11" s="10"/>
      <c r="J11" s="10"/>
      <c r="K11" s="10">
        <v>3.2</v>
      </c>
      <c r="L11" s="10">
        <v>6.3</v>
      </c>
      <c r="M11" s="10"/>
      <c r="N11" s="10"/>
      <c r="O11" s="10"/>
      <c r="P11" s="10"/>
      <c r="Q11" s="10"/>
      <c r="R11" s="10"/>
      <c r="S11" s="10"/>
      <c r="T11" s="10"/>
      <c r="U11" s="10"/>
      <c r="V11" s="11"/>
    </row>
    <row r="12" spans="1:22" ht="15.75" thickBot="1" x14ac:dyDescent="0.3">
      <c r="A12" s="32">
        <v>43172</v>
      </c>
      <c r="B12" s="9">
        <v>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1"/>
    </row>
    <row r="13" spans="1:22" ht="15.75" thickBot="1" x14ac:dyDescent="0.3">
      <c r="A13" s="32">
        <v>43173</v>
      </c>
      <c r="B13" s="9">
        <v>8004</v>
      </c>
      <c r="C13" s="10"/>
      <c r="D13" s="10">
        <v>10.6</v>
      </c>
      <c r="E13" s="10">
        <v>3</v>
      </c>
      <c r="F13" s="10">
        <v>1.5</v>
      </c>
      <c r="G13" s="10">
        <v>1.5</v>
      </c>
      <c r="H13" s="10"/>
      <c r="I13" s="10"/>
      <c r="J13" s="10"/>
      <c r="K13" s="10">
        <v>3.7</v>
      </c>
      <c r="L13" s="10">
        <v>7.4</v>
      </c>
      <c r="M13" s="10"/>
      <c r="N13" s="10"/>
      <c r="O13" s="10">
        <v>10</v>
      </c>
      <c r="P13" s="10"/>
      <c r="Q13" s="10"/>
      <c r="R13" s="10">
        <v>0.18</v>
      </c>
      <c r="S13" s="10"/>
      <c r="T13" s="10"/>
      <c r="U13" s="10"/>
      <c r="V13" s="11"/>
    </row>
    <row r="14" spans="1:22" ht="15.75" thickBot="1" x14ac:dyDescent="0.3">
      <c r="A14" s="32">
        <v>43174</v>
      </c>
      <c r="B14" s="9">
        <v>4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1"/>
    </row>
    <row r="15" spans="1:22" ht="15.75" thickBot="1" x14ac:dyDescent="0.3">
      <c r="A15" s="32">
        <v>43175</v>
      </c>
      <c r="B15" s="9">
        <v>7500</v>
      </c>
      <c r="C15" s="10">
        <v>0.5</v>
      </c>
      <c r="D15" s="10">
        <v>9.9</v>
      </c>
      <c r="E15" s="10">
        <v>4</v>
      </c>
      <c r="F15" s="10">
        <v>5</v>
      </c>
      <c r="G15" s="10">
        <v>1</v>
      </c>
      <c r="H15" s="10">
        <v>2.5</v>
      </c>
      <c r="I15" s="10"/>
      <c r="J15" s="10">
        <v>1</v>
      </c>
      <c r="K15" s="10">
        <v>5</v>
      </c>
      <c r="L15" s="10">
        <v>5</v>
      </c>
      <c r="M15" s="10"/>
      <c r="N15" s="10"/>
      <c r="O15" s="10">
        <v>10</v>
      </c>
      <c r="P15" s="10"/>
      <c r="Q15" s="10"/>
      <c r="R15" s="10">
        <v>0.18</v>
      </c>
      <c r="S15" s="10"/>
      <c r="T15" s="10">
        <v>0.3</v>
      </c>
      <c r="U15" s="10"/>
      <c r="V15" s="11"/>
    </row>
    <row r="16" spans="1:22" ht="15.75" thickBot="1" x14ac:dyDescent="0.3">
      <c r="A16" s="32">
        <v>43176</v>
      </c>
      <c r="B16" s="9">
        <v>7500</v>
      </c>
      <c r="C16" s="10">
        <v>0.6</v>
      </c>
      <c r="D16" s="10">
        <v>9.9</v>
      </c>
      <c r="E16" s="10">
        <v>4.7</v>
      </c>
      <c r="F16" s="10">
        <v>5.9</v>
      </c>
      <c r="G16" s="10">
        <v>1.2</v>
      </c>
      <c r="H16" s="10">
        <v>3</v>
      </c>
      <c r="I16" s="10"/>
      <c r="J16" s="10">
        <v>1.2</v>
      </c>
      <c r="K16" s="10">
        <v>5.9</v>
      </c>
      <c r="L16" s="10">
        <v>5.9</v>
      </c>
      <c r="M16" s="10"/>
      <c r="N16" s="10"/>
      <c r="O16" s="10">
        <v>10</v>
      </c>
      <c r="P16" s="10"/>
      <c r="Q16" s="10"/>
      <c r="R16" s="10"/>
      <c r="S16" s="10"/>
      <c r="T16" s="10"/>
      <c r="U16" s="10"/>
      <c r="V16" s="11"/>
    </row>
    <row r="17" spans="1:22" ht="15.75" thickBot="1" x14ac:dyDescent="0.3">
      <c r="A17" s="32">
        <v>43177</v>
      </c>
      <c r="B17" s="9">
        <v>4500</v>
      </c>
      <c r="C17" s="10">
        <v>0.4</v>
      </c>
      <c r="D17" s="10">
        <v>5.9</v>
      </c>
      <c r="E17" s="10">
        <v>3.3</v>
      </c>
      <c r="F17" s="10">
        <v>4.2</v>
      </c>
      <c r="G17" s="10">
        <v>0.8</v>
      </c>
      <c r="H17" s="10">
        <v>2.1</v>
      </c>
      <c r="I17" s="10"/>
      <c r="J17" s="10">
        <v>0.8</v>
      </c>
      <c r="K17" s="10">
        <v>4.2</v>
      </c>
      <c r="L17" s="10">
        <v>4.2</v>
      </c>
      <c r="M17" s="10"/>
      <c r="N17" s="10"/>
      <c r="O17" s="10">
        <v>5</v>
      </c>
      <c r="P17" s="10"/>
      <c r="Q17" s="10"/>
      <c r="R17" s="10"/>
      <c r="S17" s="10"/>
      <c r="T17" s="10"/>
      <c r="U17" s="10"/>
      <c r="V17" s="11"/>
    </row>
    <row r="18" spans="1:22" ht="15.75" thickBot="1" x14ac:dyDescent="0.3">
      <c r="A18" s="32">
        <v>43178</v>
      </c>
      <c r="B18" s="9">
        <v>4500</v>
      </c>
      <c r="C18" s="10">
        <v>0.5</v>
      </c>
      <c r="D18" s="10">
        <v>5.9</v>
      </c>
      <c r="E18" s="10">
        <v>3.8</v>
      </c>
      <c r="F18" s="10">
        <v>4.7</v>
      </c>
      <c r="G18" s="10">
        <v>0.9</v>
      </c>
      <c r="H18" s="10">
        <v>2.4</v>
      </c>
      <c r="I18" s="10"/>
      <c r="J18" s="10">
        <v>0.9</v>
      </c>
      <c r="K18" s="10">
        <v>4.7</v>
      </c>
      <c r="L18" s="10">
        <v>4.7</v>
      </c>
      <c r="M18" s="10"/>
      <c r="N18" s="10"/>
      <c r="O18" s="10">
        <v>5</v>
      </c>
      <c r="P18" s="10"/>
      <c r="Q18" s="10"/>
      <c r="R18" s="10"/>
      <c r="S18" s="10"/>
      <c r="T18" s="10"/>
      <c r="U18" s="10"/>
      <c r="V18" s="11"/>
    </row>
    <row r="19" spans="1:22" ht="15.75" thickBot="1" x14ac:dyDescent="0.3">
      <c r="A19" s="32">
        <v>43179</v>
      </c>
      <c r="B19" s="9">
        <v>4500</v>
      </c>
      <c r="C19" s="10">
        <v>0.5</v>
      </c>
      <c r="D19" s="10">
        <v>5.9</v>
      </c>
      <c r="E19" s="10">
        <v>4</v>
      </c>
      <c r="F19" s="10">
        <v>5</v>
      </c>
      <c r="G19" s="10">
        <v>1</v>
      </c>
      <c r="H19" s="10">
        <v>2.5</v>
      </c>
      <c r="I19" s="10"/>
      <c r="J19" s="10">
        <v>1</v>
      </c>
      <c r="K19" s="10">
        <v>5</v>
      </c>
      <c r="L19" s="10">
        <v>5</v>
      </c>
      <c r="M19" s="10"/>
      <c r="N19" s="10"/>
      <c r="O19" s="10">
        <v>5</v>
      </c>
      <c r="P19" s="10"/>
      <c r="Q19" s="10"/>
      <c r="R19" s="10">
        <v>0.06</v>
      </c>
      <c r="S19" s="10"/>
      <c r="T19" s="10"/>
      <c r="U19" s="10"/>
      <c r="V19" s="11"/>
    </row>
    <row r="20" spans="1:22" ht="15.75" thickBot="1" x14ac:dyDescent="0.3">
      <c r="A20" s="32">
        <v>43180</v>
      </c>
      <c r="B20" s="9">
        <v>6000</v>
      </c>
      <c r="C20" s="10">
        <v>0.7</v>
      </c>
      <c r="D20" s="10">
        <v>7.9</v>
      </c>
      <c r="E20" s="10">
        <v>5.4</v>
      </c>
      <c r="F20" s="10">
        <v>6.7</v>
      </c>
      <c r="G20" s="10">
        <v>1.3</v>
      </c>
      <c r="H20" s="10">
        <v>3.4</v>
      </c>
      <c r="I20" s="10"/>
      <c r="J20" s="10">
        <v>1.3</v>
      </c>
      <c r="K20" s="10">
        <v>6.7</v>
      </c>
      <c r="L20" s="10">
        <v>6.7</v>
      </c>
      <c r="M20" s="10"/>
      <c r="N20" s="10"/>
      <c r="O20" s="10">
        <v>10</v>
      </c>
      <c r="P20" s="10"/>
      <c r="Q20" s="10"/>
      <c r="R20" s="10"/>
      <c r="S20" s="10"/>
      <c r="T20" s="10"/>
      <c r="U20" s="10"/>
      <c r="V20" s="11"/>
    </row>
    <row r="21" spans="1:22" ht="15.75" thickBot="1" x14ac:dyDescent="0.3">
      <c r="A21" s="32">
        <v>43181</v>
      </c>
      <c r="B21" s="9">
        <v>6000</v>
      </c>
      <c r="C21" s="10">
        <v>0.4</v>
      </c>
      <c r="D21" s="10">
        <v>7.9</v>
      </c>
      <c r="E21" s="10">
        <v>3.2</v>
      </c>
      <c r="F21" s="10">
        <v>4</v>
      </c>
      <c r="G21" s="10">
        <v>0.8</v>
      </c>
      <c r="H21" s="10">
        <v>2</v>
      </c>
      <c r="I21" s="10"/>
      <c r="J21" s="10">
        <v>0.8</v>
      </c>
      <c r="K21" s="10">
        <v>4</v>
      </c>
      <c r="L21" s="10">
        <v>4</v>
      </c>
      <c r="M21" s="10"/>
      <c r="N21" s="10"/>
      <c r="O21" s="10">
        <v>10</v>
      </c>
      <c r="P21" s="10">
        <v>5</v>
      </c>
      <c r="Q21" s="10"/>
      <c r="R21" s="10">
        <v>0.06</v>
      </c>
      <c r="S21" s="10"/>
      <c r="T21" s="10">
        <v>0.3</v>
      </c>
      <c r="U21" s="10"/>
      <c r="V21" s="11"/>
    </row>
    <row r="22" spans="1:22" ht="15.75" thickBot="1" x14ac:dyDescent="0.3">
      <c r="A22" s="32">
        <v>43182</v>
      </c>
      <c r="B22" s="9">
        <v>6000</v>
      </c>
      <c r="C22" s="10">
        <v>0.8</v>
      </c>
      <c r="D22" s="10">
        <v>7.9</v>
      </c>
      <c r="E22" s="10">
        <v>4</v>
      </c>
      <c r="F22" s="10">
        <v>4</v>
      </c>
      <c r="G22" s="10">
        <v>2</v>
      </c>
      <c r="H22" s="10">
        <v>2</v>
      </c>
      <c r="I22" s="10"/>
      <c r="J22" s="10">
        <v>0.8</v>
      </c>
      <c r="K22" s="10">
        <v>4</v>
      </c>
      <c r="L22" s="10">
        <v>4</v>
      </c>
      <c r="M22" s="10"/>
      <c r="N22" s="10"/>
      <c r="O22" s="10">
        <v>10</v>
      </c>
      <c r="P22" s="10"/>
      <c r="Q22" s="10"/>
      <c r="R22" s="10">
        <v>0.24</v>
      </c>
      <c r="S22" s="10"/>
      <c r="T22" s="10"/>
      <c r="U22" s="10"/>
      <c r="V22" s="11"/>
    </row>
    <row r="23" spans="1:22" ht="15.75" thickBot="1" x14ac:dyDescent="0.3">
      <c r="A23" s="32">
        <v>43183</v>
      </c>
      <c r="B23" s="9">
        <v>6000</v>
      </c>
      <c r="C23" s="10">
        <v>0.9</v>
      </c>
      <c r="D23" s="10">
        <v>7.9</v>
      </c>
      <c r="E23" s="10">
        <v>4.7</v>
      </c>
      <c r="F23" s="10">
        <v>4.7</v>
      </c>
      <c r="G23" s="10">
        <v>2.4</v>
      </c>
      <c r="H23" s="10">
        <v>2.4</v>
      </c>
      <c r="I23" s="10"/>
      <c r="J23" s="10">
        <v>0.9</v>
      </c>
      <c r="K23" s="10">
        <v>4.7</v>
      </c>
      <c r="L23" s="10">
        <v>4.7</v>
      </c>
      <c r="M23" s="10"/>
      <c r="N23" s="10"/>
      <c r="O23" s="10">
        <v>10</v>
      </c>
      <c r="P23" s="10"/>
      <c r="Q23" s="10"/>
      <c r="R23" s="10">
        <v>0.06</v>
      </c>
      <c r="S23" s="10"/>
      <c r="T23" s="10"/>
      <c r="U23" s="10"/>
      <c r="V23" s="11"/>
    </row>
    <row r="24" spans="1:22" ht="15.75" thickBot="1" x14ac:dyDescent="0.3">
      <c r="A24" s="32">
        <v>43184</v>
      </c>
      <c r="B24" s="9">
        <v>6500</v>
      </c>
      <c r="C24" s="10">
        <v>1.2</v>
      </c>
      <c r="D24" s="10">
        <v>8.6</v>
      </c>
      <c r="E24" s="10">
        <v>6</v>
      </c>
      <c r="F24" s="10">
        <v>6</v>
      </c>
      <c r="G24" s="10">
        <v>3</v>
      </c>
      <c r="H24" s="10">
        <v>3</v>
      </c>
      <c r="I24" s="10"/>
      <c r="J24" s="10">
        <v>1.2</v>
      </c>
      <c r="K24" s="10">
        <v>6</v>
      </c>
      <c r="L24" s="10">
        <v>6</v>
      </c>
      <c r="M24" s="10"/>
      <c r="N24" s="10"/>
      <c r="O24" s="10">
        <v>8.6</v>
      </c>
      <c r="P24" s="10"/>
      <c r="Q24" s="10"/>
      <c r="R24" s="10">
        <v>0.18</v>
      </c>
      <c r="S24" s="10"/>
      <c r="T24" s="10"/>
      <c r="U24" s="10"/>
      <c r="V24" s="11"/>
    </row>
    <row r="25" spans="1:22" ht="15.75" thickBot="1" x14ac:dyDescent="0.3">
      <c r="A25" s="32">
        <v>43185</v>
      </c>
      <c r="B25" s="9">
        <v>6500</v>
      </c>
      <c r="C25" s="10">
        <v>1.4</v>
      </c>
      <c r="D25" s="10">
        <v>8.6</v>
      </c>
      <c r="E25" s="10">
        <v>6.9</v>
      </c>
      <c r="F25" s="10">
        <v>6.9</v>
      </c>
      <c r="G25" s="10">
        <v>3.4</v>
      </c>
      <c r="H25" s="10">
        <v>3.4</v>
      </c>
      <c r="I25" s="10"/>
      <c r="J25" s="10">
        <v>1.4</v>
      </c>
      <c r="K25" s="10">
        <v>6.9</v>
      </c>
      <c r="L25" s="10">
        <v>6.9</v>
      </c>
      <c r="M25" s="10"/>
      <c r="N25" s="10"/>
      <c r="O25" s="10">
        <v>8.6</v>
      </c>
      <c r="P25" s="10"/>
      <c r="Q25" s="10"/>
      <c r="R25" s="10">
        <v>0.18</v>
      </c>
      <c r="S25" s="10"/>
      <c r="T25" s="10"/>
      <c r="U25" s="10"/>
      <c r="V25" s="11"/>
    </row>
    <row r="26" spans="1:22" ht="15.75" thickBot="1" x14ac:dyDescent="0.3">
      <c r="A26" s="32">
        <v>43186</v>
      </c>
      <c r="B26" s="9">
        <v>8000</v>
      </c>
      <c r="C26" s="10">
        <v>1.1000000000000001</v>
      </c>
      <c r="D26" s="10">
        <v>10.6</v>
      </c>
      <c r="E26" s="10">
        <v>5.3</v>
      </c>
      <c r="F26" s="10">
        <v>5.3</v>
      </c>
      <c r="G26" s="10">
        <v>2.6</v>
      </c>
      <c r="H26" s="10">
        <v>2.6</v>
      </c>
      <c r="I26" s="10"/>
      <c r="J26" s="10">
        <v>1.1000000000000001</v>
      </c>
      <c r="K26" s="10">
        <v>5.3</v>
      </c>
      <c r="L26" s="10">
        <v>5.3</v>
      </c>
      <c r="M26" s="10"/>
      <c r="N26" s="10"/>
      <c r="O26" s="10">
        <v>10.6</v>
      </c>
      <c r="P26" s="10"/>
      <c r="Q26" s="10"/>
      <c r="R26" s="10">
        <v>0.24</v>
      </c>
      <c r="S26" s="10"/>
      <c r="T26" s="10"/>
      <c r="U26" s="10"/>
      <c r="V26" s="11"/>
    </row>
    <row r="27" spans="1:22" ht="15.75" thickBot="1" x14ac:dyDescent="0.3">
      <c r="A27" s="32">
        <v>43187</v>
      </c>
      <c r="B27" s="9">
        <v>8000</v>
      </c>
      <c r="C27" s="10">
        <v>1.1000000000000001</v>
      </c>
      <c r="D27" s="10">
        <v>10.6</v>
      </c>
      <c r="E27" s="10">
        <v>5.3</v>
      </c>
      <c r="F27" s="10">
        <v>5.3</v>
      </c>
      <c r="G27" s="10">
        <v>2.6</v>
      </c>
      <c r="H27" s="10">
        <v>2.6</v>
      </c>
      <c r="I27" s="10"/>
      <c r="J27" s="10">
        <v>1.1000000000000001</v>
      </c>
      <c r="K27" s="10">
        <v>5.3</v>
      </c>
      <c r="L27" s="10">
        <v>5.3</v>
      </c>
      <c r="M27" s="10"/>
      <c r="N27" s="10"/>
      <c r="O27" s="10">
        <v>10.6</v>
      </c>
      <c r="P27" s="10"/>
      <c r="Q27" s="10"/>
      <c r="R27" s="10">
        <v>0.24</v>
      </c>
      <c r="S27" s="10"/>
      <c r="T27" s="10"/>
      <c r="U27" s="10"/>
      <c r="V27" s="11"/>
    </row>
    <row r="28" spans="1:22" ht="15.75" thickBot="1" x14ac:dyDescent="0.3">
      <c r="A28" s="32">
        <v>43188</v>
      </c>
      <c r="B28" s="9">
        <v>9000</v>
      </c>
      <c r="C28" s="10">
        <v>1.2</v>
      </c>
      <c r="D28" s="10">
        <v>11.9</v>
      </c>
      <c r="E28" s="10">
        <v>5.9</v>
      </c>
      <c r="F28" s="10">
        <v>5.9</v>
      </c>
      <c r="G28" s="10">
        <v>3</v>
      </c>
      <c r="H28" s="10">
        <v>3</v>
      </c>
      <c r="I28" s="10"/>
      <c r="J28" s="10">
        <v>1.2</v>
      </c>
      <c r="K28" s="10">
        <v>5.9</v>
      </c>
      <c r="L28" s="10">
        <v>5.9</v>
      </c>
      <c r="M28" s="10"/>
      <c r="N28" s="10"/>
      <c r="O28" s="10">
        <v>11.9</v>
      </c>
      <c r="P28" s="10"/>
      <c r="Q28" s="10"/>
      <c r="R28" s="10">
        <v>0.3</v>
      </c>
      <c r="S28" s="10"/>
      <c r="T28" s="10">
        <v>0.3</v>
      </c>
      <c r="U28" s="10"/>
      <c r="V28" s="11"/>
    </row>
    <row r="29" spans="1:22" ht="15.75" thickBot="1" x14ac:dyDescent="0.3">
      <c r="A29" s="32">
        <v>43189</v>
      </c>
      <c r="B29" s="9">
        <v>10500</v>
      </c>
      <c r="C29" s="10">
        <v>1.4</v>
      </c>
      <c r="D29" s="10">
        <v>13.9</v>
      </c>
      <c r="E29" s="10">
        <v>6.9</v>
      </c>
      <c r="F29" s="10">
        <v>6.9</v>
      </c>
      <c r="G29" s="10">
        <v>3.5</v>
      </c>
      <c r="H29" s="10">
        <v>3.5</v>
      </c>
      <c r="I29" s="10"/>
      <c r="J29" s="10">
        <v>1.4</v>
      </c>
      <c r="K29" s="10">
        <v>6.9</v>
      </c>
      <c r="L29" s="10">
        <v>6.9</v>
      </c>
      <c r="M29" s="10"/>
      <c r="N29" s="10"/>
      <c r="O29" s="10">
        <v>27.7</v>
      </c>
      <c r="P29" s="10"/>
      <c r="Q29" s="10"/>
      <c r="R29" s="10">
        <v>0.12</v>
      </c>
      <c r="S29" s="10"/>
      <c r="T29" s="10"/>
      <c r="U29" s="10"/>
      <c r="V29" s="11"/>
    </row>
    <row r="30" spans="1:22" ht="15.75" thickBot="1" x14ac:dyDescent="0.3">
      <c r="A30" s="32">
        <v>43190</v>
      </c>
      <c r="B30" s="9">
        <v>11000</v>
      </c>
      <c r="C30" s="10">
        <v>1.2</v>
      </c>
      <c r="D30" s="10">
        <v>14.5</v>
      </c>
      <c r="E30" s="10">
        <v>5.8</v>
      </c>
      <c r="F30" s="10">
        <v>5.8</v>
      </c>
      <c r="G30" s="10">
        <v>2.9</v>
      </c>
      <c r="H30" s="10">
        <v>2.9</v>
      </c>
      <c r="I30" s="10"/>
      <c r="J30" s="10">
        <v>1.2</v>
      </c>
      <c r="K30" s="10">
        <v>5.8</v>
      </c>
      <c r="L30" s="10">
        <v>5.8</v>
      </c>
      <c r="M30" s="10"/>
      <c r="N30" s="10"/>
      <c r="O30" s="10">
        <v>29</v>
      </c>
      <c r="P30" s="10"/>
      <c r="Q30" s="10"/>
      <c r="R30" s="10">
        <v>0.42</v>
      </c>
      <c r="S30" s="10"/>
      <c r="T30" s="10"/>
      <c r="U30" s="10"/>
      <c r="V30" s="11"/>
    </row>
    <row r="31" spans="1:22" ht="15.75" thickBot="1" x14ac:dyDescent="0.3">
      <c r="A31" s="32">
        <v>43191</v>
      </c>
      <c r="B31" s="9">
        <v>11000</v>
      </c>
      <c r="C31" s="10">
        <v>1.2</v>
      </c>
      <c r="D31" s="10">
        <v>14.5</v>
      </c>
      <c r="E31" s="10">
        <v>5.8</v>
      </c>
      <c r="F31" s="10">
        <v>5.8</v>
      </c>
      <c r="G31" s="10">
        <v>2.9</v>
      </c>
      <c r="H31" s="10">
        <v>2.9</v>
      </c>
      <c r="I31" s="10"/>
      <c r="J31" s="10">
        <v>1.2</v>
      </c>
      <c r="K31" s="10">
        <v>5.8</v>
      </c>
      <c r="L31" s="10">
        <v>5.8</v>
      </c>
      <c r="M31" s="10"/>
      <c r="N31" s="10"/>
      <c r="O31" s="10">
        <v>29</v>
      </c>
      <c r="P31" s="10"/>
      <c r="Q31" s="10"/>
      <c r="R31" s="10">
        <v>0.48</v>
      </c>
      <c r="S31" s="10"/>
      <c r="T31" s="10"/>
      <c r="U31" s="10"/>
      <c r="V31" s="11"/>
    </row>
    <row r="32" spans="1:22" ht="15.75" thickBot="1" x14ac:dyDescent="0.3">
      <c r="A32" s="32">
        <v>43192</v>
      </c>
      <c r="B32" s="9">
        <v>12500</v>
      </c>
      <c r="C32" s="10">
        <v>1.3</v>
      </c>
      <c r="D32" s="10">
        <v>16.5</v>
      </c>
      <c r="E32" s="10">
        <v>6.6</v>
      </c>
      <c r="F32" s="10">
        <v>6.6</v>
      </c>
      <c r="G32" s="10">
        <v>3.3</v>
      </c>
      <c r="H32" s="10">
        <v>3.3</v>
      </c>
      <c r="I32" s="10"/>
      <c r="J32" s="10">
        <v>1.3</v>
      </c>
      <c r="K32" s="10">
        <v>6.6</v>
      </c>
      <c r="L32" s="10">
        <v>6.6</v>
      </c>
      <c r="M32" s="10"/>
      <c r="N32" s="10"/>
      <c r="O32" s="10">
        <v>33</v>
      </c>
      <c r="P32" s="10"/>
      <c r="Q32" s="10"/>
      <c r="R32" s="10">
        <v>0.42</v>
      </c>
      <c r="S32" s="10"/>
      <c r="T32" s="10"/>
      <c r="U32" s="10"/>
      <c r="V32" s="11"/>
    </row>
    <row r="33" spans="1:22" ht="15.75" thickBot="1" x14ac:dyDescent="0.3">
      <c r="A33" s="32">
        <v>43193</v>
      </c>
      <c r="B33" s="9">
        <v>12500</v>
      </c>
      <c r="C33" s="10">
        <v>1.3</v>
      </c>
      <c r="D33" s="10">
        <v>16.5</v>
      </c>
      <c r="E33" s="10">
        <v>6.6</v>
      </c>
      <c r="F33" s="10">
        <v>6.6</v>
      </c>
      <c r="G33" s="10">
        <v>3.3</v>
      </c>
      <c r="H33" s="10">
        <v>3.3</v>
      </c>
      <c r="I33" s="10"/>
      <c r="J33" s="10">
        <v>1.3</v>
      </c>
      <c r="K33" s="10">
        <v>6.6</v>
      </c>
      <c r="L33" s="10">
        <v>6.6</v>
      </c>
      <c r="M33" s="10"/>
      <c r="N33" s="10"/>
      <c r="O33" s="10">
        <v>33</v>
      </c>
      <c r="P33" s="10"/>
      <c r="Q33" s="10"/>
      <c r="R33" s="10">
        <v>0.42</v>
      </c>
      <c r="S33" s="10"/>
      <c r="T33" s="10"/>
      <c r="U33" s="10"/>
      <c r="V33" s="11"/>
    </row>
    <row r="34" spans="1:22" ht="15.75" thickBot="1" x14ac:dyDescent="0.3">
      <c r="A34" s="32">
        <v>43194</v>
      </c>
      <c r="B34" s="9">
        <v>13000</v>
      </c>
      <c r="C34" s="10">
        <v>1.7</v>
      </c>
      <c r="D34" s="10">
        <v>17.2</v>
      </c>
      <c r="E34" s="10">
        <v>8.6</v>
      </c>
      <c r="F34" s="10">
        <v>8.6</v>
      </c>
      <c r="G34" s="10">
        <v>4.3</v>
      </c>
      <c r="H34" s="10">
        <v>4.3</v>
      </c>
      <c r="I34" s="10"/>
      <c r="J34" s="10">
        <v>1.7</v>
      </c>
      <c r="K34" s="10">
        <v>8.6</v>
      </c>
      <c r="L34" s="10">
        <v>8.6</v>
      </c>
      <c r="M34" s="10"/>
      <c r="N34" s="10"/>
      <c r="O34" s="10">
        <v>34.299999999999997</v>
      </c>
      <c r="P34" s="10"/>
      <c r="Q34" s="10"/>
      <c r="R34" s="10">
        <v>0.48</v>
      </c>
      <c r="S34" s="10"/>
      <c r="T34" s="10"/>
      <c r="U34" s="10"/>
      <c r="V34" s="11"/>
    </row>
    <row r="35" spans="1:22" ht="15.75" thickBot="1" x14ac:dyDescent="0.3">
      <c r="A35" s="32">
        <v>43195</v>
      </c>
      <c r="B35" s="9">
        <v>1300</v>
      </c>
      <c r="C35" s="10">
        <v>1.7</v>
      </c>
      <c r="D35" s="10">
        <v>17.2</v>
      </c>
      <c r="E35" s="10">
        <v>8.6</v>
      </c>
      <c r="F35" s="10">
        <v>8.6</v>
      </c>
      <c r="G35" s="10">
        <v>4.3</v>
      </c>
      <c r="H35" s="10">
        <v>4.3</v>
      </c>
      <c r="I35" s="10"/>
      <c r="J35" s="10">
        <v>1.7</v>
      </c>
      <c r="K35" s="10">
        <v>8.6</v>
      </c>
      <c r="L35" s="10">
        <v>8.6</v>
      </c>
      <c r="M35" s="10"/>
      <c r="N35" s="10"/>
      <c r="O35" s="10">
        <v>34.299999999999997</v>
      </c>
      <c r="P35" s="10">
        <v>9.3000000000000007</v>
      </c>
      <c r="Q35" s="10"/>
      <c r="R35" s="10">
        <v>0.24</v>
      </c>
      <c r="S35" s="10"/>
      <c r="T35" s="10"/>
      <c r="U35" s="10"/>
      <c r="V35" s="11"/>
    </row>
    <row r="36" spans="1:22" ht="15.75" thickBot="1" x14ac:dyDescent="0.3">
      <c r="A36" s="32">
        <v>43196</v>
      </c>
      <c r="B36" s="9">
        <v>8000</v>
      </c>
      <c r="C36" s="10">
        <v>1.9</v>
      </c>
      <c r="D36" s="10">
        <v>10.6</v>
      </c>
      <c r="E36" s="10">
        <v>5.0999999999999996</v>
      </c>
      <c r="F36" s="10">
        <v>5.0999999999999996</v>
      </c>
      <c r="G36" s="10">
        <v>5.0999999999999996</v>
      </c>
      <c r="H36" s="10">
        <v>1.3</v>
      </c>
      <c r="I36" s="10"/>
      <c r="J36" s="10">
        <v>1.3</v>
      </c>
      <c r="K36" s="10">
        <v>3.2</v>
      </c>
      <c r="L36" s="10">
        <v>3.2</v>
      </c>
      <c r="M36" s="10">
        <v>3.2</v>
      </c>
      <c r="N36" s="10"/>
      <c r="O36" s="10">
        <v>20</v>
      </c>
      <c r="P36" s="10"/>
      <c r="Q36" s="10"/>
      <c r="R36" s="10">
        <v>0.3</v>
      </c>
      <c r="S36" s="10"/>
      <c r="T36" s="10">
        <v>0.3</v>
      </c>
      <c r="U36" s="10"/>
      <c r="V36" s="11"/>
    </row>
    <row r="37" spans="1:22" ht="15.75" thickBot="1" x14ac:dyDescent="0.3">
      <c r="A37" s="32">
        <v>43197</v>
      </c>
      <c r="B37" s="9">
        <v>8000</v>
      </c>
      <c r="C37" s="10">
        <v>2.1</v>
      </c>
      <c r="D37" s="10">
        <v>10.6</v>
      </c>
      <c r="E37" s="10">
        <v>5.5</v>
      </c>
      <c r="F37" s="10">
        <v>5.5</v>
      </c>
      <c r="G37" s="10">
        <v>5.5</v>
      </c>
      <c r="H37" s="10">
        <v>1.4</v>
      </c>
      <c r="I37" s="10"/>
      <c r="J37" s="10">
        <v>1.4</v>
      </c>
      <c r="K37" s="10">
        <v>3.4</v>
      </c>
      <c r="L37" s="10">
        <v>3.4</v>
      </c>
      <c r="M37" s="10">
        <v>3.4</v>
      </c>
      <c r="N37" s="10"/>
      <c r="O37" s="10">
        <v>20</v>
      </c>
      <c r="P37" s="10"/>
      <c r="Q37" s="10"/>
      <c r="R37" s="10">
        <v>0.42</v>
      </c>
      <c r="S37" s="10"/>
      <c r="T37" s="10"/>
      <c r="U37" s="10"/>
      <c r="V37" s="11"/>
    </row>
    <row r="38" spans="1:22" ht="15.75" thickBot="1" x14ac:dyDescent="0.3">
      <c r="A38" s="32">
        <v>43198</v>
      </c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1"/>
    </row>
    <row r="39" spans="1:22" ht="15.75" thickBot="1" x14ac:dyDescent="0.3">
      <c r="A39" s="32">
        <v>43199</v>
      </c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1"/>
    </row>
    <row r="40" spans="1:22" ht="15.75" thickBot="1" x14ac:dyDescent="0.3">
      <c r="A40" s="32">
        <v>43200</v>
      </c>
      <c r="B40" s="9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1"/>
    </row>
    <row r="41" spans="1:22" ht="15.75" thickBot="1" x14ac:dyDescent="0.3">
      <c r="A41" s="32">
        <v>43201</v>
      </c>
      <c r="B41" s="9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1"/>
    </row>
    <row r="42" spans="1:22" ht="15.75" thickBot="1" x14ac:dyDescent="0.3">
      <c r="A42" s="32">
        <v>43202</v>
      </c>
      <c r="B42" s="9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1"/>
    </row>
    <row r="43" spans="1:22" ht="15.75" thickBot="1" x14ac:dyDescent="0.3">
      <c r="A43" s="32">
        <v>43203</v>
      </c>
      <c r="B43" s="9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1"/>
    </row>
    <row r="44" spans="1:22" ht="15.75" thickBot="1" x14ac:dyDescent="0.3">
      <c r="A44" s="32">
        <v>43204</v>
      </c>
      <c r="B44" s="9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1"/>
    </row>
    <row r="45" spans="1:22" ht="15.75" thickBot="1" x14ac:dyDescent="0.3">
      <c r="A45" s="32">
        <v>43205</v>
      </c>
      <c r="B45" s="9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1"/>
    </row>
    <row r="46" spans="1:22" ht="15.75" thickBot="1" x14ac:dyDescent="0.3">
      <c r="A46" s="32">
        <v>43206</v>
      </c>
      <c r="B46" s="9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1"/>
    </row>
    <row r="47" spans="1:22" ht="15.75" thickBot="1" x14ac:dyDescent="0.3">
      <c r="A47" s="32">
        <v>43207</v>
      </c>
      <c r="B47" s="9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</row>
    <row r="48" spans="1:22" ht="15.75" thickBot="1" x14ac:dyDescent="0.3">
      <c r="A48" s="32">
        <v>43208</v>
      </c>
      <c r="B48" s="9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1"/>
    </row>
    <row r="49" spans="1:22" ht="15.75" thickBot="1" x14ac:dyDescent="0.3">
      <c r="A49" s="32">
        <v>43209</v>
      </c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1"/>
    </row>
    <row r="50" spans="1:22" ht="15.75" thickBot="1" x14ac:dyDescent="0.3">
      <c r="A50" s="32">
        <v>43210</v>
      </c>
      <c r="B50" s="9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1"/>
    </row>
    <row r="51" spans="1:22" ht="15.75" thickBot="1" x14ac:dyDescent="0.3">
      <c r="A51" s="32">
        <v>43211</v>
      </c>
      <c r="B51" s="9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1"/>
    </row>
    <row r="52" spans="1:22" ht="15.75" thickBot="1" x14ac:dyDescent="0.3">
      <c r="A52" s="32">
        <v>43212</v>
      </c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1"/>
    </row>
    <row r="53" spans="1:22" ht="15.75" thickBot="1" x14ac:dyDescent="0.3">
      <c r="A53" s="32">
        <v>43213</v>
      </c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1"/>
    </row>
    <row r="54" spans="1:22" ht="15.75" thickBot="1" x14ac:dyDescent="0.3">
      <c r="A54" s="32">
        <v>43214</v>
      </c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1"/>
    </row>
    <row r="55" spans="1:22" ht="15.75" thickBot="1" x14ac:dyDescent="0.3">
      <c r="A55" s="32">
        <v>43215</v>
      </c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1"/>
    </row>
    <row r="56" spans="1:22" ht="15.75" thickBot="1" x14ac:dyDescent="0.3">
      <c r="A56" s="32">
        <v>43216</v>
      </c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1"/>
    </row>
    <row r="57" spans="1:22" ht="15.75" thickBot="1" x14ac:dyDescent="0.3">
      <c r="A57" s="32">
        <v>43217</v>
      </c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1"/>
    </row>
    <row r="58" spans="1:22" ht="15.75" thickBot="1" x14ac:dyDescent="0.3">
      <c r="A58" s="32">
        <v>43218</v>
      </c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1"/>
    </row>
    <row r="59" spans="1:22" ht="15.75" thickBot="1" x14ac:dyDescent="0.3">
      <c r="A59" s="32">
        <v>43219</v>
      </c>
      <c r="B59" s="9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1"/>
    </row>
    <row r="60" spans="1:22" ht="15.75" thickBot="1" x14ac:dyDescent="0.3">
      <c r="A60" s="32">
        <v>43220</v>
      </c>
      <c r="B60" s="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1"/>
    </row>
    <row r="61" spans="1:22" ht="15.75" thickBot="1" x14ac:dyDescent="0.3">
      <c r="A61" s="32">
        <v>43221</v>
      </c>
      <c r="B61" s="9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1"/>
    </row>
    <row r="62" spans="1:22" ht="15.75" thickBot="1" x14ac:dyDescent="0.3">
      <c r="A62" s="32">
        <v>43222</v>
      </c>
      <c r="B62" s="9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1"/>
    </row>
    <row r="63" spans="1:22" ht="15.75" thickBot="1" x14ac:dyDescent="0.3">
      <c r="A63" s="32">
        <v>43223</v>
      </c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1"/>
    </row>
    <row r="64" spans="1:22" ht="15.75" thickBot="1" x14ac:dyDescent="0.3">
      <c r="A64" s="32">
        <v>43224</v>
      </c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1"/>
    </row>
    <row r="65" spans="1:22" ht="15.75" thickBot="1" x14ac:dyDescent="0.3">
      <c r="A65" s="32">
        <v>43225</v>
      </c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1"/>
    </row>
    <row r="66" spans="1:22" ht="15.75" thickBot="1" x14ac:dyDescent="0.3">
      <c r="A66" s="32">
        <v>43226</v>
      </c>
      <c r="B66" s="9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1"/>
    </row>
    <row r="67" spans="1:22" ht="15.75" thickBot="1" x14ac:dyDescent="0.3">
      <c r="A67" s="32">
        <v>43227</v>
      </c>
      <c r="B67" s="9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1"/>
    </row>
    <row r="68" spans="1:22" ht="15.75" thickBot="1" x14ac:dyDescent="0.3">
      <c r="A68" s="32">
        <v>43228</v>
      </c>
      <c r="B68" s="9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1"/>
    </row>
    <row r="69" spans="1:22" ht="15.75" thickBot="1" x14ac:dyDescent="0.3">
      <c r="A69" s="32">
        <v>43229</v>
      </c>
      <c r="B69" s="9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1"/>
    </row>
    <row r="70" spans="1:22" ht="15.75" thickBot="1" x14ac:dyDescent="0.3">
      <c r="A70" s="32">
        <v>43230</v>
      </c>
      <c r="B70" s="9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1"/>
    </row>
    <row r="71" spans="1:22" ht="15.75" thickBot="1" x14ac:dyDescent="0.3">
      <c r="A71" s="32">
        <v>43231</v>
      </c>
      <c r="B71" s="9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1"/>
    </row>
    <row r="72" spans="1:22" ht="15.75" thickBot="1" x14ac:dyDescent="0.3">
      <c r="A72" s="32">
        <v>43232</v>
      </c>
      <c r="B72" s="9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1"/>
    </row>
    <row r="73" spans="1:22" ht="15.75" thickBot="1" x14ac:dyDescent="0.3">
      <c r="A73" s="32">
        <v>43233</v>
      </c>
      <c r="B73" s="9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1"/>
    </row>
    <row r="74" spans="1:22" ht="15.75" thickBot="1" x14ac:dyDescent="0.3">
      <c r="A74" s="32">
        <v>43234</v>
      </c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1"/>
    </row>
    <row r="75" spans="1:22" ht="15.75" thickBot="1" x14ac:dyDescent="0.3">
      <c r="A75" s="32">
        <v>43235</v>
      </c>
      <c r="B75" s="9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1"/>
    </row>
    <row r="76" spans="1:22" ht="15.75" thickBot="1" x14ac:dyDescent="0.3">
      <c r="A76" s="32">
        <v>43236</v>
      </c>
      <c r="B76" s="9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1"/>
    </row>
    <row r="77" spans="1:22" ht="15.75" thickBot="1" x14ac:dyDescent="0.3">
      <c r="A77" s="32">
        <v>43237</v>
      </c>
      <c r="B77" s="9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1"/>
    </row>
    <row r="78" spans="1:22" ht="15.75" thickBot="1" x14ac:dyDescent="0.3">
      <c r="A78" s="32">
        <v>43238</v>
      </c>
      <c r="B78" s="9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1"/>
    </row>
    <row r="79" spans="1:22" ht="15.75" thickBot="1" x14ac:dyDescent="0.3">
      <c r="A79" s="32">
        <v>43239</v>
      </c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1"/>
    </row>
    <row r="80" spans="1:22" ht="15.75" thickBot="1" x14ac:dyDescent="0.3">
      <c r="A80" s="32">
        <v>43240</v>
      </c>
      <c r="B80" s="9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1"/>
    </row>
    <row r="81" spans="1:22" ht="15.75" thickBot="1" x14ac:dyDescent="0.3">
      <c r="A81" s="32">
        <v>43241</v>
      </c>
      <c r="B81" s="9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1"/>
    </row>
    <row r="82" spans="1:22" ht="15.75" thickBot="1" x14ac:dyDescent="0.3">
      <c r="A82" s="32">
        <v>43242</v>
      </c>
      <c r="B82" s="9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1"/>
    </row>
    <row r="83" spans="1:22" ht="15.75" thickBot="1" x14ac:dyDescent="0.3">
      <c r="A83" s="32">
        <v>43243</v>
      </c>
      <c r="B83" s="9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1"/>
    </row>
    <row r="84" spans="1:22" ht="15.75" thickBot="1" x14ac:dyDescent="0.3">
      <c r="A84" s="32">
        <v>43244</v>
      </c>
      <c r="B84" s="9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1"/>
    </row>
    <row r="85" spans="1:22" ht="15.75" thickBot="1" x14ac:dyDescent="0.3">
      <c r="A85" s="32">
        <v>43245</v>
      </c>
      <c r="B85" s="9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1"/>
    </row>
    <row r="86" spans="1:22" ht="15.75" thickBot="1" x14ac:dyDescent="0.3">
      <c r="A86" s="32">
        <v>43246</v>
      </c>
      <c r="B86" s="9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1"/>
    </row>
    <row r="87" spans="1:22" ht="15.75" thickBot="1" x14ac:dyDescent="0.3">
      <c r="A87" s="32">
        <v>43247</v>
      </c>
      <c r="B87" s="9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1"/>
    </row>
    <row r="88" spans="1:22" ht="15.75" thickBot="1" x14ac:dyDescent="0.3">
      <c r="A88" s="32">
        <v>43248</v>
      </c>
      <c r="B88" s="9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1"/>
    </row>
    <row r="89" spans="1:22" ht="15.75" thickBot="1" x14ac:dyDescent="0.3">
      <c r="A89" s="32">
        <v>43249</v>
      </c>
      <c r="B89" s="9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1"/>
    </row>
    <row r="90" spans="1:22" ht="15.75" thickBot="1" x14ac:dyDescent="0.3">
      <c r="A90" s="32">
        <v>43250</v>
      </c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1"/>
    </row>
    <row r="91" spans="1:22" ht="15.75" thickBot="1" x14ac:dyDescent="0.3">
      <c r="A91" s="32">
        <v>43251</v>
      </c>
      <c r="B91" s="9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1"/>
    </row>
    <row r="92" spans="1:22" ht="15.75" thickBot="1" x14ac:dyDescent="0.3">
      <c r="A92" s="32">
        <v>43252</v>
      </c>
      <c r="B92" s="9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1"/>
    </row>
    <row r="93" spans="1:22" ht="15.75" thickBot="1" x14ac:dyDescent="0.3">
      <c r="A93" s="32">
        <v>43253</v>
      </c>
      <c r="B93" s="9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1"/>
    </row>
    <row r="94" spans="1:22" ht="15.75" thickBot="1" x14ac:dyDescent="0.3">
      <c r="A94" s="32">
        <v>43254</v>
      </c>
      <c r="B94" s="9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1"/>
    </row>
    <row r="95" spans="1:22" ht="15.75" thickBot="1" x14ac:dyDescent="0.3">
      <c r="A95" s="32">
        <v>43255</v>
      </c>
      <c r="B95" s="9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1"/>
    </row>
    <row r="96" spans="1:22" ht="15.75" thickBot="1" x14ac:dyDescent="0.3">
      <c r="A96" s="32">
        <v>43256</v>
      </c>
      <c r="B96" s="9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1"/>
    </row>
    <row r="97" spans="1:22" ht="15.75" thickBot="1" x14ac:dyDescent="0.3">
      <c r="A97" s="32">
        <v>43257</v>
      </c>
      <c r="B97" s="9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1"/>
    </row>
    <row r="98" spans="1:22" ht="15.75" thickBot="1" x14ac:dyDescent="0.3">
      <c r="A98" s="32">
        <v>43258</v>
      </c>
      <c r="B98" s="9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1"/>
    </row>
    <row r="99" spans="1:22" ht="15.75" thickBot="1" x14ac:dyDescent="0.3">
      <c r="A99" s="32">
        <v>43259</v>
      </c>
      <c r="B99" s="9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1"/>
    </row>
    <row r="100" spans="1:22" ht="15.75" thickBot="1" x14ac:dyDescent="0.3">
      <c r="A100" s="32">
        <v>43260</v>
      </c>
      <c r="B100" s="9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1"/>
    </row>
    <row r="101" spans="1:22" ht="15.75" thickBot="1" x14ac:dyDescent="0.3">
      <c r="A101" s="32">
        <v>43261</v>
      </c>
      <c r="B101" s="12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30"/>
    </row>
    <row r="102" spans="1:22" ht="15.75" thickBot="1" x14ac:dyDescent="0.3">
      <c r="A102" s="32">
        <v>43262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3"/>
  <sheetViews>
    <sheetView topLeftCell="A11" workbookViewId="0">
      <selection activeCell="N34" sqref="N34"/>
    </sheetView>
  </sheetViews>
  <sheetFormatPr defaultRowHeight="15" x14ac:dyDescent="0.25"/>
  <cols>
    <col min="1" max="1" width="10.7109375" bestFit="1" customWidth="1"/>
    <col min="2" max="2" width="9.85546875" customWidth="1"/>
    <col min="3" max="3" width="10" customWidth="1"/>
    <col min="4" max="4" width="12.85546875" customWidth="1"/>
    <col min="5" max="5" width="13.28515625" customWidth="1"/>
    <col min="6" max="6" width="5.42578125" customWidth="1"/>
    <col min="7" max="7" width="5" customWidth="1"/>
    <col min="8" max="8" width="7" customWidth="1"/>
    <col min="9" max="9" width="6.85546875" customWidth="1"/>
    <col min="10" max="10" width="12.28515625" customWidth="1"/>
    <col min="11" max="11" width="13.85546875" customWidth="1"/>
    <col min="12" max="12" width="7.42578125" customWidth="1"/>
    <col min="13" max="13" width="16" customWidth="1"/>
    <col min="14" max="14" width="5.28515625" customWidth="1"/>
    <col min="15" max="15" width="5" customWidth="1"/>
    <col min="16" max="16" width="7" customWidth="1"/>
    <col min="17" max="17" width="6.5703125" customWidth="1"/>
    <col min="18" max="18" width="12.28515625" customWidth="1"/>
    <col min="19" max="19" width="13.85546875" customWidth="1"/>
    <col min="20" max="20" width="7.5703125" customWidth="1"/>
    <col min="21" max="21" width="16.42578125" customWidth="1"/>
    <col min="22" max="22" width="5.5703125" customWidth="1"/>
    <col min="23" max="23" width="5" customWidth="1"/>
    <col min="24" max="24" width="7.140625" customWidth="1"/>
    <col min="25" max="25" width="6.7109375" customWidth="1"/>
    <col min="26" max="26" width="12.42578125" customWidth="1"/>
    <col min="27" max="27" width="13.85546875" customWidth="1"/>
    <col min="28" max="28" width="7.5703125" customWidth="1"/>
    <col min="29" max="29" width="16.140625" customWidth="1"/>
  </cols>
  <sheetData>
    <row r="1" spans="1:29" ht="15.75" thickBot="1" x14ac:dyDescent="0.3">
      <c r="F1" s="38" t="s">
        <v>80</v>
      </c>
      <c r="G1" s="39"/>
      <c r="H1" s="39"/>
      <c r="I1" s="39"/>
      <c r="J1" s="39"/>
      <c r="K1" s="39"/>
      <c r="L1" s="39"/>
      <c r="M1" s="40"/>
      <c r="N1" s="38" t="s">
        <v>81</v>
      </c>
      <c r="O1" s="39"/>
      <c r="P1" s="39"/>
      <c r="Q1" s="39"/>
      <c r="R1" s="39"/>
      <c r="S1" s="39"/>
      <c r="T1" s="39"/>
      <c r="U1" s="40"/>
      <c r="V1" s="38" t="s">
        <v>82</v>
      </c>
      <c r="W1" s="39"/>
      <c r="X1" s="39"/>
      <c r="Y1" s="39"/>
      <c r="Z1" s="39"/>
      <c r="AA1" s="39"/>
      <c r="AB1" s="39"/>
      <c r="AC1" s="40"/>
    </row>
    <row r="2" spans="1:29" ht="15.75" thickBot="1" x14ac:dyDescent="0.3">
      <c r="A2" s="1" t="s">
        <v>67</v>
      </c>
      <c r="B2" s="1" t="s">
        <v>71</v>
      </c>
      <c r="C2" s="1" t="s">
        <v>72</v>
      </c>
      <c r="D2" s="1" t="s">
        <v>83</v>
      </c>
      <c r="E2" s="1" t="s">
        <v>84</v>
      </c>
      <c r="F2" s="1" t="s">
        <v>73</v>
      </c>
      <c r="G2" s="1" t="s">
        <v>74</v>
      </c>
      <c r="H2" s="1" t="s">
        <v>75</v>
      </c>
      <c r="I2" s="1" t="s">
        <v>76</v>
      </c>
      <c r="J2" s="1" t="s">
        <v>77</v>
      </c>
      <c r="K2" s="1" t="s">
        <v>78</v>
      </c>
      <c r="L2" s="1" t="s">
        <v>79</v>
      </c>
      <c r="M2" s="1" t="s">
        <v>85</v>
      </c>
      <c r="N2" s="1" t="s">
        <v>73</v>
      </c>
      <c r="O2" s="1" t="s">
        <v>74</v>
      </c>
      <c r="P2" s="1" t="s">
        <v>75</v>
      </c>
      <c r="Q2" s="1" t="s">
        <v>76</v>
      </c>
      <c r="R2" s="1" t="s">
        <v>77</v>
      </c>
      <c r="S2" s="1" t="s">
        <v>78</v>
      </c>
      <c r="T2" s="1" t="s">
        <v>79</v>
      </c>
      <c r="U2" s="1" t="s">
        <v>86</v>
      </c>
      <c r="V2" s="36" t="s">
        <v>73</v>
      </c>
      <c r="W2" s="36" t="s">
        <v>74</v>
      </c>
      <c r="X2" s="36" t="s">
        <v>75</v>
      </c>
      <c r="Y2" s="36" t="s">
        <v>76</v>
      </c>
      <c r="Z2" s="36" t="s">
        <v>77</v>
      </c>
      <c r="AA2" s="36" t="s">
        <v>78</v>
      </c>
      <c r="AB2" s="36" t="s">
        <v>79</v>
      </c>
      <c r="AC2" s="35" t="s">
        <v>86</v>
      </c>
    </row>
    <row r="3" spans="1:29" x14ac:dyDescent="0.25">
      <c r="A3" s="33">
        <v>43167</v>
      </c>
      <c r="B3" s="7"/>
      <c r="C3" s="7"/>
      <c r="D3" s="7"/>
      <c r="E3" s="8"/>
      <c r="F3" s="6">
        <v>6</v>
      </c>
      <c r="G3" s="7"/>
      <c r="H3" s="7"/>
      <c r="I3" s="7"/>
      <c r="J3" s="7">
        <v>1000</v>
      </c>
      <c r="K3" s="7"/>
      <c r="L3" s="7">
        <f>K3/J3*100</f>
        <v>0</v>
      </c>
      <c r="M3" s="8"/>
      <c r="N3" s="6">
        <v>6</v>
      </c>
      <c r="O3" s="7"/>
      <c r="P3" s="7"/>
      <c r="Q3" s="7"/>
      <c r="R3" s="7">
        <v>1000</v>
      </c>
      <c r="S3" s="7"/>
      <c r="T3" s="7">
        <f>S3/R3*100</f>
        <v>0</v>
      </c>
      <c r="U3" s="8"/>
      <c r="V3" s="6">
        <v>6</v>
      </c>
      <c r="W3" s="7"/>
      <c r="X3" s="7"/>
      <c r="Y3" s="7"/>
      <c r="Z3" s="7">
        <v>1000</v>
      </c>
      <c r="AA3" s="7"/>
      <c r="AB3" s="7">
        <f>AA3/Z3*100</f>
        <v>0</v>
      </c>
      <c r="AC3" s="8"/>
    </row>
    <row r="4" spans="1:29" x14ac:dyDescent="0.25">
      <c r="A4" s="34">
        <v>43168</v>
      </c>
      <c r="B4" s="10"/>
      <c r="C4" s="10"/>
      <c r="D4" s="10"/>
      <c r="E4" s="11"/>
      <c r="F4" s="9"/>
      <c r="G4" s="10"/>
      <c r="H4" s="10"/>
      <c r="I4" s="10"/>
      <c r="J4" s="10">
        <v>0</v>
      </c>
      <c r="K4" s="10">
        <v>0</v>
      </c>
      <c r="L4" s="10" t="e">
        <f t="shared" ref="L4:L67" si="0">K4/J4*100</f>
        <v>#DIV/0!</v>
      </c>
      <c r="M4" s="11"/>
      <c r="N4" s="9"/>
      <c r="O4" s="10"/>
      <c r="P4" s="10"/>
      <c r="Q4" s="10"/>
      <c r="R4" s="10">
        <v>0</v>
      </c>
      <c r="S4" s="10">
        <v>0</v>
      </c>
      <c r="T4" s="10" t="e">
        <f t="shared" ref="T4:T67" si="1">S4/R4*100</f>
        <v>#DIV/0!</v>
      </c>
      <c r="U4" s="11"/>
      <c r="V4" s="9"/>
      <c r="W4" s="10"/>
      <c r="X4" s="10"/>
      <c r="Y4" s="10"/>
      <c r="Z4" s="10">
        <v>0</v>
      </c>
      <c r="AA4" s="10">
        <v>0</v>
      </c>
      <c r="AB4" s="10" t="e">
        <f t="shared" ref="AB4:AB67" si="2">AA4/Z4*100</f>
        <v>#DIV/0!</v>
      </c>
      <c r="AC4" s="11"/>
    </row>
    <row r="5" spans="1:29" x14ac:dyDescent="0.25">
      <c r="A5" s="34">
        <v>43169</v>
      </c>
      <c r="B5" s="10"/>
      <c r="C5" s="10"/>
      <c r="D5" s="10"/>
      <c r="E5" s="11"/>
      <c r="F5" s="9">
        <v>6</v>
      </c>
      <c r="G5" s="10"/>
      <c r="H5" s="10"/>
      <c r="I5" s="10"/>
      <c r="J5" s="10">
        <v>2000</v>
      </c>
      <c r="K5" s="10"/>
      <c r="L5" s="10">
        <f t="shared" si="0"/>
        <v>0</v>
      </c>
      <c r="M5" s="11"/>
      <c r="N5" s="9">
        <v>6</v>
      </c>
      <c r="O5" s="10"/>
      <c r="P5" s="10"/>
      <c r="Q5" s="10"/>
      <c r="R5" s="10">
        <v>2000</v>
      </c>
      <c r="S5" s="10"/>
      <c r="T5" s="10">
        <f t="shared" si="1"/>
        <v>0</v>
      </c>
      <c r="U5" s="11"/>
      <c r="V5" s="9">
        <v>6</v>
      </c>
      <c r="W5" s="10"/>
      <c r="X5" s="10"/>
      <c r="Y5" s="10"/>
      <c r="Z5" s="10">
        <v>2000</v>
      </c>
      <c r="AA5" s="10"/>
      <c r="AB5" s="10">
        <f t="shared" si="2"/>
        <v>0</v>
      </c>
      <c r="AC5" s="11"/>
    </row>
    <row r="6" spans="1:29" x14ac:dyDescent="0.25">
      <c r="A6" s="34">
        <v>43170</v>
      </c>
      <c r="B6" s="10"/>
      <c r="C6" s="10"/>
      <c r="D6" s="10"/>
      <c r="E6" s="11"/>
      <c r="F6" s="9"/>
      <c r="G6" s="10"/>
      <c r="H6" s="10"/>
      <c r="I6" s="10"/>
      <c r="J6" s="10">
        <v>0</v>
      </c>
      <c r="K6" s="10">
        <v>0</v>
      </c>
      <c r="L6" s="10" t="e">
        <f t="shared" si="0"/>
        <v>#DIV/0!</v>
      </c>
      <c r="M6" s="11"/>
      <c r="N6" s="9"/>
      <c r="O6" s="10"/>
      <c r="P6" s="10"/>
      <c r="Q6" s="10"/>
      <c r="R6" s="10">
        <v>0</v>
      </c>
      <c r="S6" s="10">
        <v>0</v>
      </c>
      <c r="T6" s="10" t="e">
        <f t="shared" si="1"/>
        <v>#DIV/0!</v>
      </c>
      <c r="U6" s="11"/>
      <c r="V6" s="9"/>
      <c r="W6" s="10"/>
      <c r="X6" s="10"/>
      <c r="Y6" s="10"/>
      <c r="Z6" s="10">
        <v>0</v>
      </c>
      <c r="AA6" s="10">
        <v>0</v>
      </c>
      <c r="AB6" s="10" t="e">
        <f t="shared" si="2"/>
        <v>#DIV/0!</v>
      </c>
      <c r="AC6" s="11"/>
    </row>
    <row r="7" spans="1:29" x14ac:dyDescent="0.25">
      <c r="A7" s="34">
        <v>43171</v>
      </c>
      <c r="B7" s="10"/>
      <c r="C7" s="10"/>
      <c r="D7" s="10"/>
      <c r="E7" s="11"/>
      <c r="F7" s="9">
        <v>6</v>
      </c>
      <c r="G7" s="10"/>
      <c r="H7" s="10"/>
      <c r="I7" s="10"/>
      <c r="J7" s="10">
        <v>2000</v>
      </c>
      <c r="K7" s="10"/>
      <c r="L7" s="10">
        <f t="shared" si="0"/>
        <v>0</v>
      </c>
      <c r="M7" s="11"/>
      <c r="N7" s="9">
        <v>6</v>
      </c>
      <c r="O7" s="10"/>
      <c r="P7" s="10"/>
      <c r="Q7" s="10"/>
      <c r="R7" s="10">
        <v>2000</v>
      </c>
      <c r="S7" s="10"/>
      <c r="T7" s="10">
        <f t="shared" si="1"/>
        <v>0</v>
      </c>
      <c r="U7" s="11"/>
      <c r="V7" s="9">
        <v>6</v>
      </c>
      <c r="W7" s="10"/>
      <c r="X7" s="10"/>
      <c r="Y7" s="10"/>
      <c r="Z7" s="10">
        <v>2000</v>
      </c>
      <c r="AA7" s="10"/>
      <c r="AB7" s="10">
        <f t="shared" si="2"/>
        <v>0</v>
      </c>
      <c r="AC7" s="11"/>
    </row>
    <row r="8" spans="1:29" x14ac:dyDescent="0.25">
      <c r="A8" s="34">
        <v>43172</v>
      </c>
      <c r="B8" s="10"/>
      <c r="C8" s="10"/>
      <c r="D8" s="10"/>
      <c r="E8" s="11"/>
      <c r="F8" s="9"/>
      <c r="G8" s="10"/>
      <c r="H8" s="10"/>
      <c r="I8" s="10"/>
      <c r="J8" s="10">
        <v>0</v>
      </c>
      <c r="K8" s="10">
        <v>0</v>
      </c>
      <c r="L8" s="10" t="e">
        <f t="shared" si="0"/>
        <v>#DIV/0!</v>
      </c>
      <c r="M8" s="11"/>
      <c r="N8" s="9"/>
      <c r="O8" s="10"/>
      <c r="P8" s="10"/>
      <c r="Q8" s="10"/>
      <c r="R8" s="10">
        <v>0</v>
      </c>
      <c r="S8" s="10">
        <v>0</v>
      </c>
      <c r="T8" s="10" t="e">
        <f t="shared" si="1"/>
        <v>#DIV/0!</v>
      </c>
      <c r="U8" s="11"/>
      <c r="V8" s="9"/>
      <c r="W8" s="10"/>
      <c r="X8" s="10"/>
      <c r="Y8" s="10"/>
      <c r="Z8" s="10">
        <v>0</v>
      </c>
      <c r="AA8" s="10">
        <v>0</v>
      </c>
      <c r="AB8" s="10" t="e">
        <f t="shared" si="2"/>
        <v>#DIV/0!</v>
      </c>
      <c r="AC8" s="11"/>
    </row>
    <row r="9" spans="1:29" x14ac:dyDescent="0.25">
      <c r="A9" s="34">
        <v>43173</v>
      </c>
      <c r="B9" s="10"/>
      <c r="C9" s="10"/>
      <c r="D9" s="10"/>
      <c r="E9" s="11"/>
      <c r="F9" s="9">
        <v>6</v>
      </c>
      <c r="G9" s="10"/>
      <c r="H9" s="10"/>
      <c r="I9" s="10"/>
      <c r="J9" s="10">
        <v>2000</v>
      </c>
      <c r="K9" s="10"/>
      <c r="L9" s="10">
        <f t="shared" si="0"/>
        <v>0</v>
      </c>
      <c r="M9" s="11"/>
      <c r="N9" s="9">
        <v>6</v>
      </c>
      <c r="O9" s="10"/>
      <c r="P9" s="10"/>
      <c r="Q9" s="10"/>
      <c r="R9" s="10">
        <v>2000</v>
      </c>
      <c r="S9" s="10"/>
      <c r="T9" s="10">
        <f t="shared" si="1"/>
        <v>0</v>
      </c>
      <c r="U9" s="11"/>
      <c r="V9" s="9">
        <v>6</v>
      </c>
      <c r="W9" s="10"/>
      <c r="X9" s="10"/>
      <c r="Y9" s="10"/>
      <c r="Z9" s="10">
        <v>2000</v>
      </c>
      <c r="AA9" s="10"/>
      <c r="AB9" s="10">
        <f t="shared" si="2"/>
        <v>0</v>
      </c>
      <c r="AC9" s="11"/>
    </row>
    <row r="10" spans="1:29" x14ac:dyDescent="0.25">
      <c r="A10" s="34">
        <v>43174</v>
      </c>
      <c r="B10" s="10"/>
      <c r="C10" s="10"/>
      <c r="D10" s="10"/>
      <c r="E10" s="11"/>
      <c r="F10" s="9"/>
      <c r="G10" s="10"/>
      <c r="H10" s="10"/>
      <c r="I10" s="10"/>
      <c r="J10" s="10">
        <v>0</v>
      </c>
      <c r="K10" s="10">
        <v>0</v>
      </c>
      <c r="L10" s="10" t="e">
        <f t="shared" si="0"/>
        <v>#DIV/0!</v>
      </c>
      <c r="M10" s="11"/>
      <c r="N10" s="9"/>
      <c r="O10" s="10"/>
      <c r="P10" s="10"/>
      <c r="Q10" s="10"/>
      <c r="R10" s="10">
        <v>0</v>
      </c>
      <c r="S10" s="10">
        <v>0</v>
      </c>
      <c r="T10" s="10" t="e">
        <f t="shared" si="1"/>
        <v>#DIV/0!</v>
      </c>
      <c r="U10" s="11"/>
      <c r="V10" s="9"/>
      <c r="W10" s="10"/>
      <c r="X10" s="10"/>
      <c r="Y10" s="10"/>
      <c r="Z10" s="10">
        <v>0</v>
      </c>
      <c r="AA10" s="10">
        <v>0</v>
      </c>
      <c r="AB10" s="10" t="e">
        <f t="shared" si="2"/>
        <v>#DIV/0!</v>
      </c>
      <c r="AC10" s="11"/>
    </row>
    <row r="11" spans="1:29" x14ac:dyDescent="0.25">
      <c r="A11" s="34">
        <v>43175</v>
      </c>
      <c r="B11" s="10"/>
      <c r="C11" s="10"/>
      <c r="D11" s="10"/>
      <c r="E11" s="11"/>
      <c r="F11" s="9">
        <v>6</v>
      </c>
      <c r="G11" s="10">
        <v>1.4</v>
      </c>
      <c r="H11" s="10"/>
      <c r="I11" s="10">
        <v>1.5</v>
      </c>
      <c r="J11" s="10">
        <v>2500</v>
      </c>
      <c r="K11" s="10"/>
      <c r="L11" s="10">
        <f t="shared" si="0"/>
        <v>0</v>
      </c>
      <c r="M11" s="11"/>
      <c r="N11" s="9">
        <v>6</v>
      </c>
      <c r="O11" s="10">
        <v>1.4</v>
      </c>
      <c r="P11" s="10"/>
      <c r="Q11" s="10">
        <v>1.5</v>
      </c>
      <c r="R11" s="10">
        <v>2500</v>
      </c>
      <c r="S11" s="10"/>
      <c r="T11" s="10">
        <f t="shared" si="1"/>
        <v>0</v>
      </c>
      <c r="U11" s="11"/>
      <c r="V11" s="9">
        <v>6</v>
      </c>
      <c r="W11" s="10">
        <v>1.4</v>
      </c>
      <c r="X11" s="10"/>
      <c r="Y11" s="10">
        <v>1.4</v>
      </c>
      <c r="Z11" s="10">
        <v>2500</v>
      </c>
      <c r="AA11" s="10"/>
      <c r="AB11" s="10">
        <f t="shared" si="2"/>
        <v>0</v>
      </c>
      <c r="AC11" s="11"/>
    </row>
    <row r="12" spans="1:29" x14ac:dyDescent="0.25">
      <c r="A12" s="34">
        <v>43176</v>
      </c>
      <c r="B12" s="10">
        <v>22.3</v>
      </c>
      <c r="C12" s="10">
        <v>27.3</v>
      </c>
      <c r="D12" s="10">
        <v>41</v>
      </c>
      <c r="E12" s="11">
        <v>50</v>
      </c>
      <c r="F12" s="9">
        <v>6.1</v>
      </c>
      <c r="G12" s="10">
        <v>1.4</v>
      </c>
      <c r="H12" s="10">
        <v>5.9</v>
      </c>
      <c r="I12" s="10">
        <v>1.6</v>
      </c>
      <c r="J12" s="10">
        <v>2500</v>
      </c>
      <c r="K12" s="10">
        <v>1450</v>
      </c>
      <c r="L12" s="10">
        <f t="shared" si="0"/>
        <v>57.999999999999993</v>
      </c>
      <c r="M12" s="11"/>
      <c r="N12" s="9">
        <v>6.1</v>
      </c>
      <c r="O12" s="10">
        <v>1.4</v>
      </c>
      <c r="P12" s="10">
        <v>5.9</v>
      </c>
      <c r="Q12" s="10">
        <v>1.5</v>
      </c>
      <c r="R12" s="10">
        <v>2500</v>
      </c>
      <c r="S12" s="10">
        <v>1700</v>
      </c>
      <c r="T12" s="10">
        <f t="shared" si="1"/>
        <v>68</v>
      </c>
      <c r="U12" s="11"/>
      <c r="V12" s="9">
        <v>6.1</v>
      </c>
      <c r="W12" s="10">
        <v>1.4</v>
      </c>
      <c r="X12" s="10">
        <v>5.9</v>
      </c>
      <c r="Y12" s="10">
        <v>1.4</v>
      </c>
      <c r="Z12" s="10">
        <v>2500</v>
      </c>
      <c r="AA12" s="10">
        <v>1570</v>
      </c>
      <c r="AB12" s="10">
        <f t="shared" si="2"/>
        <v>62.8</v>
      </c>
      <c r="AC12" s="11"/>
    </row>
    <row r="13" spans="1:29" x14ac:dyDescent="0.25">
      <c r="A13" s="34">
        <v>43177</v>
      </c>
      <c r="B13" s="10">
        <v>23</v>
      </c>
      <c r="C13" s="10">
        <v>26.2</v>
      </c>
      <c r="D13" s="10">
        <v>30</v>
      </c>
      <c r="E13" s="11">
        <v>50</v>
      </c>
      <c r="F13" s="9">
        <v>6.1</v>
      </c>
      <c r="G13" s="10">
        <v>1.5</v>
      </c>
      <c r="H13" s="10">
        <v>6</v>
      </c>
      <c r="I13" s="10">
        <v>1.4</v>
      </c>
      <c r="J13" s="10">
        <v>1500</v>
      </c>
      <c r="K13" s="10">
        <v>780</v>
      </c>
      <c r="L13" s="10">
        <f t="shared" si="0"/>
        <v>52</v>
      </c>
      <c r="M13" s="11"/>
      <c r="N13" s="9">
        <v>6.1</v>
      </c>
      <c r="O13" s="10">
        <v>1.5</v>
      </c>
      <c r="P13" s="10">
        <v>6</v>
      </c>
      <c r="Q13" s="10">
        <v>1.5</v>
      </c>
      <c r="R13" s="10">
        <v>1500</v>
      </c>
      <c r="S13" s="10">
        <v>940</v>
      </c>
      <c r="T13" s="10">
        <f t="shared" si="1"/>
        <v>62.666666666666671</v>
      </c>
      <c r="U13" s="11"/>
      <c r="V13" s="9">
        <v>6.1</v>
      </c>
      <c r="W13" s="10">
        <v>1.5</v>
      </c>
      <c r="X13" s="10">
        <v>5.9</v>
      </c>
      <c r="Y13" s="10">
        <v>1.4</v>
      </c>
      <c r="Z13" s="10">
        <v>1500</v>
      </c>
      <c r="AA13" s="10">
        <v>600</v>
      </c>
      <c r="AB13" s="10">
        <f t="shared" si="2"/>
        <v>40</v>
      </c>
      <c r="AC13" s="11"/>
    </row>
    <row r="14" spans="1:29" x14ac:dyDescent="0.25">
      <c r="A14" s="34">
        <v>43178</v>
      </c>
      <c r="B14" s="10">
        <v>21.9</v>
      </c>
      <c r="C14" s="10">
        <v>25.2</v>
      </c>
      <c r="D14" s="10">
        <v>26</v>
      </c>
      <c r="E14" s="11">
        <v>39</v>
      </c>
      <c r="F14" s="9">
        <v>6.1</v>
      </c>
      <c r="G14" s="10">
        <v>1.6</v>
      </c>
      <c r="H14" s="10">
        <v>6</v>
      </c>
      <c r="I14" s="10">
        <v>1.5</v>
      </c>
      <c r="J14" s="10">
        <v>1500</v>
      </c>
      <c r="K14" s="10">
        <v>620</v>
      </c>
      <c r="L14" s="10">
        <f t="shared" si="0"/>
        <v>41.333333333333336</v>
      </c>
      <c r="M14" s="11">
        <v>14</v>
      </c>
      <c r="N14" s="9">
        <v>6.1</v>
      </c>
      <c r="O14" s="10">
        <v>1.6</v>
      </c>
      <c r="P14" s="10">
        <v>6.1</v>
      </c>
      <c r="Q14" s="10">
        <v>1.5</v>
      </c>
      <c r="R14" s="10">
        <v>1500</v>
      </c>
      <c r="S14" s="10">
        <v>680</v>
      </c>
      <c r="T14" s="10">
        <f t="shared" si="1"/>
        <v>45.333333333333329</v>
      </c>
      <c r="U14" s="11">
        <v>11.5</v>
      </c>
      <c r="V14" s="9">
        <v>6.1</v>
      </c>
      <c r="W14" s="10">
        <v>1.6</v>
      </c>
      <c r="X14" s="10">
        <v>5.8</v>
      </c>
      <c r="Y14" s="10">
        <v>1.5</v>
      </c>
      <c r="Z14" s="10">
        <v>1500</v>
      </c>
      <c r="AA14" s="10">
        <v>550</v>
      </c>
      <c r="AB14" s="10">
        <f t="shared" si="2"/>
        <v>36.666666666666664</v>
      </c>
      <c r="AC14" s="11">
        <v>11</v>
      </c>
    </row>
    <row r="15" spans="1:29" x14ac:dyDescent="0.25">
      <c r="A15" s="34">
        <v>43179</v>
      </c>
      <c r="B15" s="10">
        <v>21.6</v>
      </c>
      <c r="C15" s="10">
        <v>25.5</v>
      </c>
      <c r="D15" s="10">
        <v>27</v>
      </c>
      <c r="E15" s="11">
        <v>29</v>
      </c>
      <c r="F15" s="9">
        <v>5.8</v>
      </c>
      <c r="G15" s="10">
        <v>1.6</v>
      </c>
      <c r="H15" s="10">
        <v>6</v>
      </c>
      <c r="I15" s="10">
        <v>1.5</v>
      </c>
      <c r="J15" s="10">
        <v>1500</v>
      </c>
      <c r="K15" s="10">
        <v>360</v>
      </c>
      <c r="L15" s="10">
        <f t="shared" si="0"/>
        <v>24</v>
      </c>
      <c r="M15" s="11">
        <v>15.5</v>
      </c>
      <c r="N15" s="9">
        <v>5.8</v>
      </c>
      <c r="O15" s="10">
        <v>1.6</v>
      </c>
      <c r="P15" s="10">
        <v>5.8</v>
      </c>
      <c r="Q15" s="10">
        <v>1.7</v>
      </c>
      <c r="R15" s="10">
        <v>1500</v>
      </c>
      <c r="S15" s="10">
        <v>500</v>
      </c>
      <c r="T15" s="10">
        <f t="shared" si="1"/>
        <v>33.333333333333329</v>
      </c>
      <c r="U15" s="11">
        <v>12.5</v>
      </c>
      <c r="V15" s="9">
        <v>5.8</v>
      </c>
      <c r="W15" s="10">
        <v>1.6</v>
      </c>
      <c r="X15" s="10">
        <v>6</v>
      </c>
      <c r="Y15" s="10">
        <v>1.5</v>
      </c>
      <c r="Z15" s="10">
        <v>1500</v>
      </c>
      <c r="AA15" s="10">
        <v>400</v>
      </c>
      <c r="AB15" s="10">
        <f t="shared" si="2"/>
        <v>26.666666666666668</v>
      </c>
      <c r="AC15" s="11">
        <v>12.5</v>
      </c>
    </row>
    <row r="16" spans="1:29" x14ac:dyDescent="0.25">
      <c r="A16" s="34">
        <v>43180</v>
      </c>
      <c r="B16" s="10">
        <v>22.2</v>
      </c>
      <c r="C16" s="10">
        <v>25.2</v>
      </c>
      <c r="D16" s="10">
        <v>30</v>
      </c>
      <c r="E16" s="11">
        <v>33</v>
      </c>
      <c r="F16" s="9">
        <v>6.2</v>
      </c>
      <c r="G16" s="10">
        <v>1.7</v>
      </c>
      <c r="H16" s="10">
        <v>5.8</v>
      </c>
      <c r="I16" s="10">
        <v>1.7</v>
      </c>
      <c r="J16" s="10">
        <v>2000</v>
      </c>
      <c r="K16" s="10">
        <v>830</v>
      </c>
      <c r="L16" s="10">
        <f t="shared" si="0"/>
        <v>41.5</v>
      </c>
      <c r="M16" s="11">
        <v>19</v>
      </c>
      <c r="N16" s="9">
        <v>6.2</v>
      </c>
      <c r="O16" s="10">
        <v>1.7</v>
      </c>
      <c r="P16" s="10">
        <v>5.9</v>
      </c>
      <c r="Q16" s="10">
        <v>1.7</v>
      </c>
      <c r="R16" s="10">
        <v>2000</v>
      </c>
      <c r="S16" s="10">
        <v>950</v>
      </c>
      <c r="T16" s="10">
        <f t="shared" si="1"/>
        <v>47.5</v>
      </c>
      <c r="U16" s="11">
        <v>15</v>
      </c>
      <c r="V16" s="9">
        <v>6.2</v>
      </c>
      <c r="W16" s="10">
        <v>1.7</v>
      </c>
      <c r="X16" s="10">
        <v>6.1</v>
      </c>
      <c r="Y16" s="10">
        <v>1.8</v>
      </c>
      <c r="Z16" s="10">
        <v>2000</v>
      </c>
      <c r="AA16" s="10">
        <v>1025</v>
      </c>
      <c r="AB16" s="10">
        <f t="shared" si="2"/>
        <v>51.249999999999993</v>
      </c>
      <c r="AC16" s="11">
        <v>15</v>
      </c>
    </row>
    <row r="17" spans="1:29" x14ac:dyDescent="0.25">
      <c r="A17" s="34">
        <v>43181</v>
      </c>
      <c r="B17" s="10">
        <v>23.9</v>
      </c>
      <c r="C17" s="10">
        <v>25.9</v>
      </c>
      <c r="D17" s="10">
        <v>31</v>
      </c>
      <c r="E17" s="11">
        <v>38</v>
      </c>
      <c r="F17" s="9">
        <v>6.1</v>
      </c>
      <c r="G17" s="10">
        <v>1.5</v>
      </c>
      <c r="H17" s="10">
        <v>6.1</v>
      </c>
      <c r="I17" s="10">
        <v>1.9</v>
      </c>
      <c r="J17" s="10">
        <v>2000</v>
      </c>
      <c r="K17" s="10">
        <v>820</v>
      </c>
      <c r="L17" s="10">
        <f t="shared" si="0"/>
        <v>41</v>
      </c>
      <c r="M17" s="11">
        <v>20</v>
      </c>
      <c r="N17" s="9">
        <v>6.1</v>
      </c>
      <c r="O17" s="10">
        <v>1.5</v>
      </c>
      <c r="P17" s="10">
        <v>6.1</v>
      </c>
      <c r="Q17" s="10">
        <v>1.7</v>
      </c>
      <c r="R17" s="10">
        <v>2000</v>
      </c>
      <c r="S17" s="10">
        <v>775</v>
      </c>
      <c r="T17" s="10">
        <f t="shared" si="1"/>
        <v>38.75</v>
      </c>
      <c r="U17" s="11">
        <v>15</v>
      </c>
      <c r="V17" s="9">
        <v>6.1</v>
      </c>
      <c r="W17" s="10">
        <v>1.5</v>
      </c>
      <c r="X17" s="10">
        <v>6.1</v>
      </c>
      <c r="Y17" s="10">
        <v>1.8</v>
      </c>
      <c r="Z17" s="10">
        <v>2000</v>
      </c>
      <c r="AA17" s="10">
        <v>980</v>
      </c>
      <c r="AB17" s="10">
        <f t="shared" si="2"/>
        <v>49</v>
      </c>
      <c r="AC17" s="11">
        <v>15</v>
      </c>
    </row>
    <row r="18" spans="1:29" x14ac:dyDescent="0.25">
      <c r="A18" s="34">
        <v>43182</v>
      </c>
      <c r="B18" s="10">
        <v>21.1</v>
      </c>
      <c r="C18" s="10">
        <v>25.3</v>
      </c>
      <c r="D18" s="10">
        <v>36</v>
      </c>
      <c r="E18" s="11">
        <v>39</v>
      </c>
      <c r="F18" s="9">
        <v>5.9</v>
      </c>
      <c r="G18" s="10">
        <v>1.5</v>
      </c>
      <c r="H18" s="10">
        <v>6</v>
      </c>
      <c r="I18" s="10">
        <v>1.8</v>
      </c>
      <c r="J18" s="10">
        <v>2000</v>
      </c>
      <c r="K18" s="10">
        <v>650</v>
      </c>
      <c r="L18" s="10">
        <f t="shared" si="0"/>
        <v>32.5</v>
      </c>
      <c r="M18" s="11">
        <v>24</v>
      </c>
      <c r="N18" s="9">
        <v>5.9</v>
      </c>
      <c r="O18" s="10">
        <v>1.5</v>
      </c>
      <c r="P18" s="10">
        <v>5.9</v>
      </c>
      <c r="Q18" s="10">
        <v>1.8</v>
      </c>
      <c r="R18" s="10">
        <v>2000</v>
      </c>
      <c r="S18" s="10">
        <v>750</v>
      </c>
      <c r="T18" s="10">
        <f t="shared" si="1"/>
        <v>37.5</v>
      </c>
      <c r="U18" s="11">
        <v>17.5</v>
      </c>
      <c r="V18" s="9">
        <v>5.9</v>
      </c>
      <c r="W18" s="10">
        <v>1.5</v>
      </c>
      <c r="X18" s="10">
        <v>5.9</v>
      </c>
      <c r="Y18" s="10">
        <v>1.9</v>
      </c>
      <c r="Z18" s="10">
        <v>2000</v>
      </c>
      <c r="AA18" s="10">
        <v>900</v>
      </c>
      <c r="AB18" s="10">
        <f t="shared" si="2"/>
        <v>45</v>
      </c>
      <c r="AC18" s="11">
        <v>16.5</v>
      </c>
    </row>
    <row r="19" spans="1:29" x14ac:dyDescent="0.25">
      <c r="A19" s="34">
        <v>43183</v>
      </c>
      <c r="B19" s="10">
        <v>20.8</v>
      </c>
      <c r="C19" s="10">
        <v>25.3</v>
      </c>
      <c r="D19" s="10">
        <v>36</v>
      </c>
      <c r="E19" s="11">
        <v>46</v>
      </c>
      <c r="F19" s="9">
        <v>6.1</v>
      </c>
      <c r="G19" s="10">
        <v>1.6</v>
      </c>
      <c r="H19" s="10">
        <v>6</v>
      </c>
      <c r="I19" s="10">
        <v>1.8</v>
      </c>
      <c r="J19" s="10">
        <v>2000</v>
      </c>
      <c r="K19" s="10">
        <v>410</v>
      </c>
      <c r="L19" s="10">
        <f t="shared" si="0"/>
        <v>20.5</v>
      </c>
      <c r="M19" s="11">
        <v>26</v>
      </c>
      <c r="N19" s="9">
        <v>6.1</v>
      </c>
      <c r="O19" s="10">
        <v>1.6</v>
      </c>
      <c r="P19" s="10">
        <v>6.2</v>
      </c>
      <c r="Q19" s="10">
        <v>1.8</v>
      </c>
      <c r="R19" s="10">
        <v>2000</v>
      </c>
      <c r="S19" s="10">
        <v>670</v>
      </c>
      <c r="T19" s="10">
        <f t="shared" si="1"/>
        <v>33.5</v>
      </c>
      <c r="U19" s="11">
        <v>18</v>
      </c>
      <c r="V19" s="9">
        <v>6.1</v>
      </c>
      <c r="W19" s="10">
        <v>1.6</v>
      </c>
      <c r="X19" s="10">
        <v>6</v>
      </c>
      <c r="Y19" s="10">
        <v>1.9</v>
      </c>
      <c r="Z19" s="10">
        <v>2000</v>
      </c>
      <c r="AA19" s="10">
        <v>850</v>
      </c>
      <c r="AB19" s="10">
        <f t="shared" si="2"/>
        <v>42.5</v>
      </c>
      <c r="AC19" s="11">
        <v>18</v>
      </c>
    </row>
    <row r="20" spans="1:29" x14ac:dyDescent="0.25">
      <c r="A20" s="34">
        <v>43184</v>
      </c>
      <c r="B20" s="10">
        <v>19.2</v>
      </c>
      <c r="C20" s="10">
        <v>23</v>
      </c>
      <c r="D20" s="10">
        <v>38</v>
      </c>
      <c r="E20" s="11">
        <v>52</v>
      </c>
      <c r="F20" s="9">
        <v>5.9</v>
      </c>
      <c r="G20" s="10">
        <v>1.7</v>
      </c>
      <c r="H20" s="10">
        <v>6.1</v>
      </c>
      <c r="I20" s="10">
        <v>2</v>
      </c>
      <c r="J20" s="10">
        <v>2500</v>
      </c>
      <c r="K20" s="10">
        <v>900</v>
      </c>
      <c r="L20" s="10">
        <f t="shared" si="0"/>
        <v>36</v>
      </c>
      <c r="M20" s="11">
        <v>30.5</v>
      </c>
      <c r="N20" s="9">
        <v>5.9</v>
      </c>
      <c r="O20" s="10">
        <v>1.7</v>
      </c>
      <c r="P20" s="10">
        <v>6.1</v>
      </c>
      <c r="Q20" s="10">
        <v>1.9</v>
      </c>
      <c r="R20" s="10">
        <v>2000</v>
      </c>
      <c r="S20" s="10">
        <v>600</v>
      </c>
      <c r="T20" s="10">
        <f t="shared" si="1"/>
        <v>30</v>
      </c>
      <c r="U20" s="11">
        <v>22.5</v>
      </c>
      <c r="V20" s="9">
        <v>5.9</v>
      </c>
      <c r="W20" s="10">
        <v>1.7</v>
      </c>
      <c r="X20" s="10">
        <v>5.9</v>
      </c>
      <c r="Y20" s="10">
        <v>1.9</v>
      </c>
      <c r="Z20" s="10">
        <v>2000</v>
      </c>
      <c r="AA20" s="10">
        <v>875</v>
      </c>
      <c r="AB20" s="10">
        <f t="shared" si="2"/>
        <v>43.75</v>
      </c>
      <c r="AC20" s="11">
        <v>20</v>
      </c>
    </row>
    <row r="21" spans="1:29" x14ac:dyDescent="0.25">
      <c r="A21" s="34">
        <v>43185</v>
      </c>
      <c r="B21" s="10">
        <v>24.1</v>
      </c>
      <c r="C21" s="10">
        <v>26.5</v>
      </c>
      <c r="D21" s="10">
        <v>28</v>
      </c>
      <c r="E21" s="11">
        <v>36</v>
      </c>
      <c r="F21" s="9">
        <v>6</v>
      </c>
      <c r="G21" s="10">
        <v>1.8</v>
      </c>
      <c r="H21" s="10">
        <v>6.2</v>
      </c>
      <c r="I21" s="10">
        <v>2.2999999999999998</v>
      </c>
      <c r="J21" s="10">
        <v>2500</v>
      </c>
      <c r="K21" s="10">
        <v>610</v>
      </c>
      <c r="L21" s="10">
        <f t="shared" si="0"/>
        <v>24.4</v>
      </c>
      <c r="M21" s="11">
        <v>37</v>
      </c>
      <c r="N21" s="9">
        <v>6</v>
      </c>
      <c r="O21" s="10">
        <v>1.8</v>
      </c>
      <c r="P21" s="10">
        <v>6</v>
      </c>
      <c r="Q21" s="10">
        <v>2</v>
      </c>
      <c r="R21" s="10">
        <v>2000</v>
      </c>
      <c r="S21" s="10">
        <v>400</v>
      </c>
      <c r="T21" s="10">
        <f t="shared" si="1"/>
        <v>20</v>
      </c>
      <c r="U21" s="11">
        <v>27</v>
      </c>
      <c r="V21" s="9">
        <v>6</v>
      </c>
      <c r="W21" s="10">
        <v>1.8</v>
      </c>
      <c r="X21" s="10">
        <v>5.8</v>
      </c>
      <c r="Y21" s="10">
        <v>2</v>
      </c>
      <c r="Z21" s="10">
        <v>2000</v>
      </c>
      <c r="AA21" s="10">
        <v>500</v>
      </c>
      <c r="AB21" s="10">
        <f t="shared" si="2"/>
        <v>25</v>
      </c>
      <c r="AC21" s="11">
        <v>23</v>
      </c>
    </row>
    <row r="22" spans="1:29" x14ac:dyDescent="0.25">
      <c r="A22" s="34">
        <v>43186</v>
      </c>
      <c r="B22" s="10">
        <v>24.1</v>
      </c>
      <c r="C22" s="10">
        <v>25.8</v>
      </c>
      <c r="D22" s="10">
        <v>28</v>
      </c>
      <c r="E22" s="11">
        <v>32</v>
      </c>
      <c r="F22" s="9">
        <v>6</v>
      </c>
      <c r="G22" s="10">
        <v>1.5</v>
      </c>
      <c r="H22" s="10">
        <v>6.2</v>
      </c>
      <c r="I22" s="10">
        <v>2.2999999999999998</v>
      </c>
      <c r="J22" s="10">
        <v>3000</v>
      </c>
      <c r="K22" s="10">
        <v>1000</v>
      </c>
      <c r="L22" s="10">
        <f t="shared" si="0"/>
        <v>33.333333333333329</v>
      </c>
      <c r="M22" s="11">
        <v>41</v>
      </c>
      <c r="N22" s="9">
        <v>6</v>
      </c>
      <c r="O22" s="10">
        <v>1.5</v>
      </c>
      <c r="P22" s="10">
        <v>6</v>
      </c>
      <c r="Q22" s="10">
        <v>2.5</v>
      </c>
      <c r="R22" s="10">
        <v>2500</v>
      </c>
      <c r="S22" s="10">
        <v>680</v>
      </c>
      <c r="T22" s="10">
        <f t="shared" si="1"/>
        <v>27.200000000000003</v>
      </c>
      <c r="U22" s="11">
        <v>28</v>
      </c>
      <c r="V22" s="9">
        <v>6</v>
      </c>
      <c r="W22" s="10">
        <v>1.5</v>
      </c>
      <c r="X22" s="10">
        <v>6.2</v>
      </c>
      <c r="Y22" s="10">
        <v>2.1</v>
      </c>
      <c r="Z22" s="10">
        <v>2500</v>
      </c>
      <c r="AA22" s="10">
        <v>1180</v>
      </c>
      <c r="AB22" s="10">
        <f t="shared" si="2"/>
        <v>47.199999999999996</v>
      </c>
      <c r="AC22" s="11">
        <v>25.5</v>
      </c>
    </row>
    <row r="23" spans="1:29" x14ac:dyDescent="0.25">
      <c r="A23" s="34">
        <v>43187</v>
      </c>
      <c r="B23" s="10">
        <v>21.1</v>
      </c>
      <c r="C23" s="10">
        <v>24.9</v>
      </c>
      <c r="D23" s="10">
        <v>29</v>
      </c>
      <c r="E23" s="11">
        <v>39</v>
      </c>
      <c r="F23" s="9">
        <v>6</v>
      </c>
      <c r="G23" s="10">
        <v>1.5</v>
      </c>
      <c r="H23" s="10">
        <v>6</v>
      </c>
      <c r="I23" s="10">
        <v>2.5</v>
      </c>
      <c r="J23" s="10">
        <v>3000</v>
      </c>
      <c r="K23" s="10">
        <v>800</v>
      </c>
      <c r="L23" s="10">
        <f t="shared" si="0"/>
        <v>26.666666666666668</v>
      </c>
      <c r="M23" s="11">
        <v>45</v>
      </c>
      <c r="N23" s="9">
        <v>6</v>
      </c>
      <c r="O23" s="10">
        <v>1.5</v>
      </c>
      <c r="P23" s="10">
        <v>6.2</v>
      </c>
      <c r="Q23" s="10">
        <v>2.2999999999999998</v>
      </c>
      <c r="R23" s="10">
        <v>2500</v>
      </c>
      <c r="S23" s="10">
        <v>400</v>
      </c>
      <c r="T23" s="10">
        <f t="shared" si="1"/>
        <v>16</v>
      </c>
      <c r="U23" s="11">
        <v>33</v>
      </c>
      <c r="V23" s="9">
        <v>6</v>
      </c>
      <c r="W23" s="10">
        <v>1.5</v>
      </c>
      <c r="X23" s="10">
        <v>5.8</v>
      </c>
      <c r="Y23" s="10">
        <v>2.2999999999999998</v>
      </c>
      <c r="Z23" s="10">
        <v>2500</v>
      </c>
      <c r="AA23" s="10">
        <v>730</v>
      </c>
      <c r="AB23" s="10">
        <f t="shared" si="2"/>
        <v>29.2</v>
      </c>
      <c r="AC23" s="11">
        <v>29</v>
      </c>
    </row>
    <row r="24" spans="1:29" x14ac:dyDescent="0.25">
      <c r="A24" s="34">
        <v>43188</v>
      </c>
      <c r="B24" s="10">
        <v>23.5</v>
      </c>
      <c r="C24" s="10">
        <v>25.9</v>
      </c>
      <c r="D24" s="10">
        <v>34</v>
      </c>
      <c r="E24" s="11">
        <v>45</v>
      </c>
      <c r="F24" s="9">
        <v>6</v>
      </c>
      <c r="G24" s="10">
        <v>1.5</v>
      </c>
      <c r="H24" s="10">
        <v>6.4</v>
      </c>
      <c r="I24" s="10">
        <v>2.6</v>
      </c>
      <c r="J24" s="10">
        <v>3500</v>
      </c>
      <c r="K24" s="10">
        <v>975</v>
      </c>
      <c r="L24" s="10">
        <f t="shared" si="0"/>
        <v>27.857142857142858</v>
      </c>
      <c r="M24" s="11">
        <v>50.5</v>
      </c>
      <c r="N24" s="9">
        <v>6</v>
      </c>
      <c r="O24" s="10">
        <v>1.5</v>
      </c>
      <c r="P24" s="10">
        <v>6.2</v>
      </c>
      <c r="Q24" s="10">
        <v>2.7</v>
      </c>
      <c r="R24" s="10">
        <v>3000</v>
      </c>
      <c r="S24" s="10">
        <v>590</v>
      </c>
      <c r="T24" s="10">
        <f t="shared" si="1"/>
        <v>19.666666666666664</v>
      </c>
      <c r="U24" s="11">
        <v>38</v>
      </c>
      <c r="V24" s="9">
        <v>6</v>
      </c>
      <c r="W24" s="10">
        <v>1.5</v>
      </c>
      <c r="X24" s="10">
        <v>6.2</v>
      </c>
      <c r="Y24" s="10">
        <v>2.2000000000000002</v>
      </c>
      <c r="Z24" s="10">
        <v>2500</v>
      </c>
      <c r="AA24" s="10">
        <v>450</v>
      </c>
      <c r="AB24" s="10">
        <f t="shared" si="2"/>
        <v>18</v>
      </c>
      <c r="AC24" s="11">
        <v>34</v>
      </c>
    </row>
    <row r="25" spans="1:29" x14ac:dyDescent="0.25">
      <c r="A25" s="34">
        <v>43189</v>
      </c>
      <c r="B25" s="10">
        <v>21.4</v>
      </c>
      <c r="C25" s="10">
        <v>24.6</v>
      </c>
      <c r="D25" s="10">
        <v>28</v>
      </c>
      <c r="E25" s="11">
        <v>38</v>
      </c>
      <c r="F25" s="9">
        <v>6</v>
      </c>
      <c r="G25" s="10">
        <v>1.6</v>
      </c>
      <c r="H25" s="10">
        <v>6.1</v>
      </c>
      <c r="I25" s="10">
        <v>2.5</v>
      </c>
      <c r="J25" s="10">
        <v>4000</v>
      </c>
      <c r="K25" s="10">
        <v>1220</v>
      </c>
      <c r="L25" s="10">
        <f t="shared" si="0"/>
        <v>30.5</v>
      </c>
      <c r="M25" s="11">
        <v>57</v>
      </c>
      <c r="N25" s="9">
        <v>6</v>
      </c>
      <c r="O25" s="10">
        <v>1.6</v>
      </c>
      <c r="P25" s="10">
        <v>6.1</v>
      </c>
      <c r="Q25" s="10">
        <v>2.7</v>
      </c>
      <c r="R25" s="10">
        <v>3500</v>
      </c>
      <c r="S25" s="10">
        <v>860</v>
      </c>
      <c r="T25" s="10">
        <f t="shared" si="1"/>
        <v>24.571428571428573</v>
      </c>
      <c r="U25" s="11">
        <v>43</v>
      </c>
      <c r="V25" s="9">
        <v>6</v>
      </c>
      <c r="W25" s="10">
        <v>1.6</v>
      </c>
      <c r="X25" s="10">
        <v>6.1</v>
      </c>
      <c r="Y25" s="10">
        <v>2.2999999999999998</v>
      </c>
      <c r="Z25" s="10">
        <v>3000</v>
      </c>
      <c r="AA25" s="10">
        <v>900</v>
      </c>
      <c r="AB25" s="10">
        <f t="shared" si="2"/>
        <v>30</v>
      </c>
      <c r="AC25" s="11">
        <v>41</v>
      </c>
    </row>
    <row r="26" spans="1:29" x14ac:dyDescent="0.25">
      <c r="A26" s="34">
        <v>43190</v>
      </c>
      <c r="B26" s="10">
        <v>17.7</v>
      </c>
      <c r="C26" s="10">
        <v>23.3</v>
      </c>
      <c r="D26" s="10">
        <v>29</v>
      </c>
      <c r="E26" s="11">
        <v>35</v>
      </c>
      <c r="F26" s="9">
        <v>5.9</v>
      </c>
      <c r="G26" s="10">
        <v>1.4</v>
      </c>
      <c r="H26" s="10">
        <v>6.1</v>
      </c>
      <c r="I26" s="10">
        <v>2.2000000000000002</v>
      </c>
      <c r="J26" s="10">
        <v>4000</v>
      </c>
      <c r="K26" s="10">
        <v>1500</v>
      </c>
      <c r="L26" s="10">
        <f t="shared" si="0"/>
        <v>37.5</v>
      </c>
      <c r="M26" s="11">
        <v>62.5</v>
      </c>
      <c r="N26" s="9">
        <v>5.9</v>
      </c>
      <c r="O26" s="10">
        <v>1.4</v>
      </c>
      <c r="P26" s="10">
        <v>6.2</v>
      </c>
      <c r="Q26" s="10">
        <v>2.4</v>
      </c>
      <c r="R26" s="10">
        <v>4000</v>
      </c>
      <c r="S26" s="10">
        <v>1365</v>
      </c>
      <c r="T26" s="10">
        <f t="shared" si="1"/>
        <v>34.125</v>
      </c>
      <c r="U26" s="11">
        <v>52</v>
      </c>
      <c r="V26" s="9">
        <v>5.9</v>
      </c>
      <c r="W26" s="10">
        <v>1.4</v>
      </c>
      <c r="X26" s="10">
        <v>5.9</v>
      </c>
      <c r="Y26" s="10">
        <v>2.2000000000000002</v>
      </c>
      <c r="Z26" s="10">
        <v>3000</v>
      </c>
      <c r="AA26" s="10">
        <v>1110</v>
      </c>
      <c r="AB26" s="10">
        <f t="shared" si="2"/>
        <v>37</v>
      </c>
      <c r="AC26" s="11">
        <v>43.5</v>
      </c>
    </row>
    <row r="27" spans="1:29" x14ac:dyDescent="0.25">
      <c r="A27" s="34">
        <v>43191</v>
      </c>
      <c r="B27" s="10">
        <v>23.6</v>
      </c>
      <c r="C27" s="10">
        <v>25.1</v>
      </c>
      <c r="D27" s="10">
        <v>37</v>
      </c>
      <c r="E27" s="11">
        <v>44</v>
      </c>
      <c r="F27" s="9">
        <v>5.9</v>
      </c>
      <c r="G27" s="10">
        <v>1.4</v>
      </c>
      <c r="H27" s="10">
        <v>6.3</v>
      </c>
      <c r="I27" s="10">
        <v>1.9</v>
      </c>
      <c r="J27" s="10">
        <v>4000</v>
      </c>
      <c r="K27" s="10">
        <v>1090</v>
      </c>
      <c r="L27" s="10">
        <f t="shared" si="0"/>
        <v>27.250000000000004</v>
      </c>
      <c r="M27" s="11">
        <v>70</v>
      </c>
      <c r="N27" s="9">
        <v>5.9</v>
      </c>
      <c r="O27" s="10">
        <v>1.4</v>
      </c>
      <c r="P27" s="10">
        <v>6</v>
      </c>
      <c r="Q27" s="10">
        <v>2.2000000000000002</v>
      </c>
      <c r="R27" s="10">
        <v>4000</v>
      </c>
      <c r="S27" s="10">
        <v>875</v>
      </c>
      <c r="T27" s="10">
        <f t="shared" si="1"/>
        <v>21.875</v>
      </c>
      <c r="U27" s="11">
        <v>57</v>
      </c>
      <c r="V27" s="9">
        <v>5.9</v>
      </c>
      <c r="W27" s="10">
        <v>1.4</v>
      </c>
      <c r="X27" s="10">
        <v>6.2</v>
      </c>
      <c r="Y27" s="10">
        <v>2.1</v>
      </c>
      <c r="Z27" s="10">
        <v>3000</v>
      </c>
      <c r="AA27" s="10">
        <v>640</v>
      </c>
      <c r="AB27" s="10">
        <f t="shared" si="2"/>
        <v>21.333333333333336</v>
      </c>
      <c r="AC27" s="11">
        <v>49.5</v>
      </c>
    </row>
    <row r="28" spans="1:29" x14ac:dyDescent="0.25">
      <c r="A28" s="34">
        <v>43192</v>
      </c>
      <c r="B28" s="10">
        <v>19.7</v>
      </c>
      <c r="C28" s="10">
        <v>28.7</v>
      </c>
      <c r="D28" s="10">
        <v>31</v>
      </c>
      <c r="E28" s="11">
        <v>61</v>
      </c>
      <c r="F28" s="9">
        <v>5.9</v>
      </c>
      <c r="G28" s="10">
        <v>1.4</v>
      </c>
      <c r="H28" s="10">
        <v>6.2</v>
      </c>
      <c r="I28" s="10">
        <v>1.8</v>
      </c>
      <c r="J28" s="10">
        <v>4500</v>
      </c>
      <c r="K28" s="10">
        <v>1800</v>
      </c>
      <c r="L28" s="10">
        <f t="shared" si="0"/>
        <v>40</v>
      </c>
      <c r="M28" s="11">
        <v>76.5</v>
      </c>
      <c r="N28" s="9">
        <v>5.9</v>
      </c>
      <c r="O28" s="10">
        <v>1.4</v>
      </c>
      <c r="P28" s="10">
        <v>6.1</v>
      </c>
      <c r="Q28" s="10">
        <v>2.1</v>
      </c>
      <c r="R28" s="10">
        <v>4500</v>
      </c>
      <c r="S28" s="10">
        <v>1545</v>
      </c>
      <c r="T28" s="10">
        <f t="shared" si="1"/>
        <v>34.333333333333336</v>
      </c>
      <c r="U28" s="11">
        <v>62</v>
      </c>
      <c r="V28" s="9">
        <v>5.9</v>
      </c>
      <c r="W28" s="10">
        <v>1.4</v>
      </c>
      <c r="X28" s="10">
        <v>6.3</v>
      </c>
      <c r="Y28" s="10">
        <v>1.8</v>
      </c>
      <c r="Z28" s="10">
        <v>3500</v>
      </c>
      <c r="AA28" s="10">
        <v>1230</v>
      </c>
      <c r="AB28" s="10">
        <f t="shared" si="2"/>
        <v>35.142857142857139</v>
      </c>
      <c r="AC28" s="11">
        <v>58</v>
      </c>
    </row>
    <row r="29" spans="1:29" x14ac:dyDescent="0.25">
      <c r="A29" s="34">
        <v>43193</v>
      </c>
      <c r="B29" s="10">
        <v>22.5</v>
      </c>
      <c r="C29" s="10">
        <v>25.4</v>
      </c>
      <c r="D29" s="10">
        <v>34</v>
      </c>
      <c r="E29" s="11">
        <v>42</v>
      </c>
      <c r="F29" s="9">
        <v>5.9</v>
      </c>
      <c r="G29" s="10">
        <v>1.4</v>
      </c>
      <c r="H29" s="10">
        <v>6.2</v>
      </c>
      <c r="I29" s="10">
        <v>1.6</v>
      </c>
      <c r="J29" s="10">
        <v>4500</v>
      </c>
      <c r="K29" s="10">
        <v>1580</v>
      </c>
      <c r="L29" s="10">
        <f t="shared" si="0"/>
        <v>35.111111111111107</v>
      </c>
      <c r="M29" s="11">
        <v>82</v>
      </c>
      <c r="N29" s="9">
        <v>5.9</v>
      </c>
      <c r="O29" s="10">
        <v>1.4</v>
      </c>
      <c r="P29" s="10">
        <v>6.2</v>
      </c>
      <c r="Q29" s="10">
        <v>2</v>
      </c>
      <c r="R29" s="10">
        <v>4500</v>
      </c>
      <c r="S29" s="10">
        <v>1280</v>
      </c>
      <c r="T29" s="10">
        <f t="shared" si="1"/>
        <v>28.444444444444443</v>
      </c>
      <c r="U29" s="11">
        <v>69</v>
      </c>
      <c r="V29" s="9">
        <v>5.9</v>
      </c>
      <c r="W29" s="10">
        <v>1.4</v>
      </c>
      <c r="X29" s="10">
        <v>6.2</v>
      </c>
      <c r="Y29" s="10">
        <v>2.1</v>
      </c>
      <c r="Z29" s="10">
        <v>3500</v>
      </c>
      <c r="AA29" s="10">
        <v>700</v>
      </c>
      <c r="AB29" s="10">
        <f t="shared" si="2"/>
        <v>20</v>
      </c>
      <c r="AC29" s="11">
        <v>58</v>
      </c>
    </row>
    <row r="30" spans="1:29" x14ac:dyDescent="0.25">
      <c r="A30" s="37">
        <v>43194</v>
      </c>
      <c r="B30" s="10">
        <v>17.7</v>
      </c>
      <c r="C30" s="10">
        <v>24.8</v>
      </c>
      <c r="D30" s="10">
        <v>37</v>
      </c>
      <c r="E30" s="11">
        <v>55</v>
      </c>
      <c r="F30" s="9">
        <v>5.9</v>
      </c>
      <c r="G30" s="10">
        <v>1.5</v>
      </c>
      <c r="H30" s="10">
        <v>6.4</v>
      </c>
      <c r="I30" s="10">
        <v>1.6</v>
      </c>
      <c r="J30" s="10">
        <v>4500</v>
      </c>
      <c r="K30" s="10">
        <v>1380</v>
      </c>
      <c r="L30" s="10">
        <f t="shared" si="0"/>
        <v>30.666666666666664</v>
      </c>
      <c r="M30" s="11">
        <v>86</v>
      </c>
      <c r="N30" s="9">
        <v>5.9</v>
      </c>
      <c r="O30" s="10">
        <v>1.5</v>
      </c>
      <c r="P30" s="10">
        <v>6</v>
      </c>
      <c r="Q30" s="10">
        <v>1.8</v>
      </c>
      <c r="R30" s="10">
        <v>4500</v>
      </c>
      <c r="S30" s="10">
        <v>1610</v>
      </c>
      <c r="T30" s="10">
        <f t="shared" si="1"/>
        <v>35.777777777777771</v>
      </c>
      <c r="U30" s="11">
        <v>77</v>
      </c>
      <c r="V30" s="9">
        <v>5.9</v>
      </c>
      <c r="W30" s="10">
        <v>1.5</v>
      </c>
      <c r="X30" s="10">
        <v>6.2</v>
      </c>
      <c r="Y30" s="10">
        <v>2</v>
      </c>
      <c r="Z30" s="10">
        <v>4000</v>
      </c>
      <c r="AA30" s="10">
        <v>1090</v>
      </c>
      <c r="AB30" s="10">
        <f t="shared" si="2"/>
        <v>27.250000000000004</v>
      </c>
      <c r="AC30" s="11">
        <v>66</v>
      </c>
    </row>
    <row r="31" spans="1:29" x14ac:dyDescent="0.25">
      <c r="A31" s="34">
        <v>43195</v>
      </c>
      <c r="B31" s="10">
        <v>20.7</v>
      </c>
      <c r="C31" s="10">
        <v>26.8</v>
      </c>
      <c r="D31" s="10">
        <v>56</v>
      </c>
      <c r="E31" s="11">
        <v>80</v>
      </c>
      <c r="F31" s="9">
        <v>5.9</v>
      </c>
      <c r="G31" s="10">
        <v>1.5</v>
      </c>
      <c r="H31" s="10">
        <v>6.4</v>
      </c>
      <c r="I31" s="10">
        <v>1.4</v>
      </c>
      <c r="J31" s="10">
        <v>4500</v>
      </c>
      <c r="K31" s="10">
        <v>2160</v>
      </c>
      <c r="L31" s="10">
        <f t="shared" si="0"/>
        <v>48</v>
      </c>
      <c r="M31" s="11">
        <v>93</v>
      </c>
      <c r="N31" s="9">
        <v>5.9</v>
      </c>
      <c r="O31" s="10">
        <v>1.5</v>
      </c>
      <c r="P31" s="10">
        <v>6</v>
      </c>
      <c r="Q31" s="10">
        <v>1.5</v>
      </c>
      <c r="R31" s="10">
        <v>4500</v>
      </c>
      <c r="S31" s="10">
        <v>1700</v>
      </c>
      <c r="T31" s="10">
        <f t="shared" si="1"/>
        <v>37.777777777777779</v>
      </c>
      <c r="U31" s="11">
        <v>86</v>
      </c>
      <c r="V31" s="9">
        <v>5.9</v>
      </c>
      <c r="W31" s="10">
        <v>1.5</v>
      </c>
      <c r="X31" s="10">
        <v>5.9</v>
      </c>
      <c r="Y31" s="10">
        <v>1.7</v>
      </c>
      <c r="Z31" s="10">
        <v>4000</v>
      </c>
      <c r="AA31" s="10">
        <v>1850</v>
      </c>
      <c r="AB31" s="10">
        <f t="shared" si="2"/>
        <v>46.25</v>
      </c>
      <c r="AC31" s="11">
        <v>68</v>
      </c>
    </row>
    <row r="32" spans="1:29" x14ac:dyDescent="0.25">
      <c r="A32" s="34">
        <v>43196</v>
      </c>
      <c r="B32" s="10">
        <v>19.399999999999999</v>
      </c>
      <c r="C32" s="10">
        <v>24.1</v>
      </c>
      <c r="D32" s="10">
        <v>42</v>
      </c>
      <c r="E32" s="11">
        <v>67</v>
      </c>
      <c r="F32" s="9"/>
      <c r="G32" s="10"/>
      <c r="H32" s="10"/>
      <c r="I32" s="10"/>
      <c r="J32" s="10">
        <v>0</v>
      </c>
      <c r="K32" s="10">
        <v>0</v>
      </c>
      <c r="L32" s="10" t="e">
        <f t="shared" si="0"/>
        <v>#DIV/0!</v>
      </c>
      <c r="M32" s="11">
        <v>0</v>
      </c>
      <c r="N32" s="9">
        <v>6</v>
      </c>
      <c r="O32" s="10">
        <v>1.6</v>
      </c>
      <c r="P32" s="10">
        <v>6.4</v>
      </c>
      <c r="Q32" s="10">
        <v>1.6</v>
      </c>
      <c r="R32" s="10">
        <v>4500</v>
      </c>
      <c r="S32" s="10">
        <v>875</v>
      </c>
      <c r="T32" s="10">
        <f t="shared" si="1"/>
        <v>19.444444444444446</v>
      </c>
      <c r="U32" s="11">
        <v>88</v>
      </c>
      <c r="V32" s="9">
        <v>6</v>
      </c>
      <c r="W32" s="10">
        <v>1.6</v>
      </c>
      <c r="X32" s="10">
        <v>6.2</v>
      </c>
      <c r="Y32" s="10">
        <v>1.6</v>
      </c>
      <c r="Z32" s="10">
        <v>3500</v>
      </c>
      <c r="AA32" s="10">
        <v>2150</v>
      </c>
      <c r="AB32" s="10">
        <f t="shared" si="2"/>
        <v>61.428571428571431</v>
      </c>
      <c r="AC32" s="11">
        <v>74</v>
      </c>
    </row>
    <row r="33" spans="1:29" x14ac:dyDescent="0.25">
      <c r="A33" s="34">
        <v>43197</v>
      </c>
      <c r="B33" s="10">
        <v>15.2</v>
      </c>
      <c r="C33" s="10">
        <v>23.7</v>
      </c>
      <c r="D33" s="10">
        <v>50</v>
      </c>
      <c r="E33" s="11">
        <v>73</v>
      </c>
      <c r="F33" s="9"/>
      <c r="G33" s="10"/>
      <c r="H33" s="10"/>
      <c r="I33" s="10"/>
      <c r="J33" s="10">
        <v>0</v>
      </c>
      <c r="K33" s="10">
        <v>0</v>
      </c>
      <c r="L33" s="10" t="e">
        <f t="shared" si="0"/>
        <v>#DIV/0!</v>
      </c>
      <c r="M33" s="11">
        <v>0</v>
      </c>
      <c r="N33" s="9">
        <v>5.9</v>
      </c>
      <c r="O33" s="10">
        <v>1.7</v>
      </c>
      <c r="P33" s="10">
        <v>6.3</v>
      </c>
      <c r="Q33" s="10">
        <v>1.5</v>
      </c>
      <c r="R33" s="10">
        <v>5000</v>
      </c>
      <c r="S33" s="10">
        <v>2775</v>
      </c>
      <c r="T33" s="10">
        <f t="shared" si="1"/>
        <v>55.500000000000007</v>
      </c>
      <c r="U33" s="11">
        <v>94</v>
      </c>
      <c r="V33" s="9">
        <v>5.9</v>
      </c>
      <c r="W33" s="10">
        <v>1.7</v>
      </c>
      <c r="X33" s="10">
        <v>6.3</v>
      </c>
      <c r="Y33" s="10">
        <v>1.5</v>
      </c>
      <c r="Z33" s="10">
        <v>3000</v>
      </c>
      <c r="AA33" s="10">
        <v>1110</v>
      </c>
      <c r="AB33" s="10">
        <f t="shared" si="2"/>
        <v>37</v>
      </c>
      <c r="AC33" s="11">
        <v>76</v>
      </c>
    </row>
    <row r="34" spans="1:29" x14ac:dyDescent="0.25">
      <c r="A34" s="34">
        <v>43198</v>
      </c>
      <c r="B34" s="10"/>
      <c r="C34" s="10"/>
      <c r="D34" s="10"/>
      <c r="E34" s="11"/>
      <c r="F34" s="9"/>
      <c r="G34" s="10"/>
      <c r="H34" s="10"/>
      <c r="I34" s="10"/>
      <c r="J34" s="10">
        <v>0</v>
      </c>
      <c r="K34" s="10">
        <v>0</v>
      </c>
      <c r="L34" s="10" t="e">
        <f t="shared" si="0"/>
        <v>#DIV/0!</v>
      </c>
      <c r="M34" s="11">
        <v>0</v>
      </c>
      <c r="N34" s="9"/>
      <c r="O34" s="10"/>
      <c r="P34" s="10"/>
      <c r="Q34" s="10"/>
      <c r="R34" s="10">
        <v>3500</v>
      </c>
      <c r="S34" s="10"/>
      <c r="T34" s="10">
        <f t="shared" si="1"/>
        <v>0</v>
      </c>
      <c r="U34" s="11"/>
      <c r="V34" s="9"/>
      <c r="W34" s="10"/>
      <c r="X34" s="10"/>
      <c r="Y34" s="10"/>
      <c r="Z34" s="10">
        <v>3000</v>
      </c>
      <c r="AA34" s="10"/>
      <c r="AB34" s="10">
        <f t="shared" si="2"/>
        <v>0</v>
      </c>
      <c r="AC34" s="11"/>
    </row>
    <row r="35" spans="1:29" x14ac:dyDescent="0.25">
      <c r="A35" s="9"/>
      <c r="B35" s="10"/>
      <c r="C35" s="10"/>
      <c r="D35" s="10"/>
      <c r="E35" s="11"/>
      <c r="F35" s="9"/>
      <c r="G35" s="10"/>
      <c r="H35" s="10"/>
      <c r="I35" s="10"/>
      <c r="J35" s="10"/>
      <c r="K35" s="10"/>
      <c r="L35" s="10" t="e">
        <f t="shared" si="0"/>
        <v>#DIV/0!</v>
      </c>
      <c r="M35" s="11"/>
      <c r="N35" s="9"/>
      <c r="O35" s="10"/>
      <c r="P35" s="10"/>
      <c r="Q35" s="10"/>
      <c r="R35" s="10"/>
      <c r="S35" s="10"/>
      <c r="T35" s="10" t="e">
        <f t="shared" si="1"/>
        <v>#DIV/0!</v>
      </c>
      <c r="U35" s="11"/>
      <c r="V35" s="9"/>
      <c r="W35" s="10"/>
      <c r="X35" s="10"/>
      <c r="Y35" s="10"/>
      <c r="Z35" s="10"/>
      <c r="AA35" s="10"/>
      <c r="AB35" s="10" t="e">
        <f t="shared" si="2"/>
        <v>#DIV/0!</v>
      </c>
      <c r="AC35" s="11"/>
    </row>
    <row r="36" spans="1:29" x14ac:dyDescent="0.25">
      <c r="A36" s="9"/>
      <c r="B36" s="10"/>
      <c r="C36" s="10"/>
      <c r="D36" s="10"/>
      <c r="E36" s="11"/>
      <c r="F36" s="9"/>
      <c r="G36" s="10"/>
      <c r="H36" s="10"/>
      <c r="I36" s="10"/>
      <c r="J36" s="10"/>
      <c r="K36" s="10"/>
      <c r="L36" s="10" t="e">
        <f t="shared" si="0"/>
        <v>#DIV/0!</v>
      </c>
      <c r="M36" s="11"/>
      <c r="N36" s="9"/>
      <c r="O36" s="10"/>
      <c r="P36" s="10"/>
      <c r="Q36" s="10"/>
      <c r="R36" s="10"/>
      <c r="S36" s="10"/>
      <c r="T36" s="10" t="e">
        <f t="shared" si="1"/>
        <v>#DIV/0!</v>
      </c>
      <c r="U36" s="11"/>
      <c r="V36" s="9"/>
      <c r="W36" s="10"/>
      <c r="X36" s="10"/>
      <c r="Y36" s="10"/>
      <c r="Z36" s="10"/>
      <c r="AA36" s="10"/>
      <c r="AB36" s="10" t="e">
        <f t="shared" si="2"/>
        <v>#DIV/0!</v>
      </c>
      <c r="AC36" s="11"/>
    </row>
    <row r="37" spans="1:29" x14ac:dyDescent="0.25">
      <c r="A37" s="9"/>
      <c r="B37" s="10"/>
      <c r="C37" s="10"/>
      <c r="D37" s="10"/>
      <c r="E37" s="11"/>
      <c r="F37" s="9"/>
      <c r="G37" s="10"/>
      <c r="H37" s="10"/>
      <c r="I37" s="10"/>
      <c r="J37" s="10"/>
      <c r="K37" s="10"/>
      <c r="L37" s="10" t="e">
        <f t="shared" si="0"/>
        <v>#DIV/0!</v>
      </c>
      <c r="M37" s="11"/>
      <c r="N37" s="9"/>
      <c r="O37" s="10"/>
      <c r="P37" s="10"/>
      <c r="Q37" s="10"/>
      <c r="R37" s="10"/>
      <c r="S37" s="10"/>
      <c r="T37" s="10" t="e">
        <f t="shared" si="1"/>
        <v>#DIV/0!</v>
      </c>
      <c r="U37" s="11"/>
      <c r="V37" s="9"/>
      <c r="W37" s="10"/>
      <c r="X37" s="10"/>
      <c r="Y37" s="10"/>
      <c r="Z37" s="10"/>
      <c r="AA37" s="10"/>
      <c r="AB37" s="10" t="e">
        <f t="shared" si="2"/>
        <v>#DIV/0!</v>
      </c>
      <c r="AC37" s="11"/>
    </row>
    <row r="38" spans="1:29" x14ac:dyDescent="0.25">
      <c r="A38" s="9"/>
      <c r="B38" s="10"/>
      <c r="C38" s="10"/>
      <c r="D38" s="10"/>
      <c r="E38" s="11"/>
      <c r="F38" s="9"/>
      <c r="G38" s="10"/>
      <c r="H38" s="10"/>
      <c r="I38" s="10"/>
      <c r="J38" s="10"/>
      <c r="K38" s="10"/>
      <c r="L38" s="10" t="e">
        <f t="shared" si="0"/>
        <v>#DIV/0!</v>
      </c>
      <c r="M38" s="11"/>
      <c r="N38" s="9"/>
      <c r="O38" s="10"/>
      <c r="P38" s="10"/>
      <c r="Q38" s="10"/>
      <c r="R38" s="10"/>
      <c r="S38" s="10"/>
      <c r="T38" s="10" t="e">
        <f t="shared" si="1"/>
        <v>#DIV/0!</v>
      </c>
      <c r="U38" s="11"/>
      <c r="V38" s="9"/>
      <c r="W38" s="10"/>
      <c r="X38" s="10"/>
      <c r="Y38" s="10"/>
      <c r="Z38" s="10"/>
      <c r="AA38" s="10"/>
      <c r="AB38" s="10" t="e">
        <f t="shared" si="2"/>
        <v>#DIV/0!</v>
      </c>
      <c r="AC38" s="11"/>
    </row>
    <row r="39" spans="1:29" x14ac:dyDescent="0.25">
      <c r="A39" s="9"/>
      <c r="B39" s="10"/>
      <c r="C39" s="10"/>
      <c r="D39" s="10"/>
      <c r="E39" s="11"/>
      <c r="F39" s="9"/>
      <c r="G39" s="10"/>
      <c r="H39" s="10"/>
      <c r="I39" s="10"/>
      <c r="J39" s="10"/>
      <c r="K39" s="10"/>
      <c r="L39" s="10" t="e">
        <f t="shared" si="0"/>
        <v>#DIV/0!</v>
      </c>
      <c r="M39" s="11"/>
      <c r="N39" s="9"/>
      <c r="O39" s="10"/>
      <c r="P39" s="10"/>
      <c r="Q39" s="10"/>
      <c r="R39" s="10"/>
      <c r="S39" s="10"/>
      <c r="T39" s="10" t="e">
        <f t="shared" si="1"/>
        <v>#DIV/0!</v>
      </c>
      <c r="U39" s="11"/>
      <c r="V39" s="9"/>
      <c r="W39" s="10"/>
      <c r="X39" s="10"/>
      <c r="Y39" s="10"/>
      <c r="Z39" s="10"/>
      <c r="AA39" s="10"/>
      <c r="AB39" s="10" t="e">
        <f t="shared" si="2"/>
        <v>#DIV/0!</v>
      </c>
      <c r="AC39" s="11"/>
    </row>
    <row r="40" spans="1:29" x14ac:dyDescent="0.25">
      <c r="A40" s="9"/>
      <c r="B40" s="10"/>
      <c r="C40" s="10"/>
      <c r="D40" s="10"/>
      <c r="E40" s="11"/>
      <c r="F40" s="9"/>
      <c r="G40" s="10"/>
      <c r="H40" s="10"/>
      <c r="I40" s="10"/>
      <c r="J40" s="10"/>
      <c r="K40" s="10"/>
      <c r="L40" s="10" t="e">
        <f t="shared" si="0"/>
        <v>#DIV/0!</v>
      </c>
      <c r="M40" s="11"/>
      <c r="N40" s="9"/>
      <c r="O40" s="10"/>
      <c r="P40" s="10"/>
      <c r="Q40" s="10"/>
      <c r="R40" s="10"/>
      <c r="S40" s="10"/>
      <c r="T40" s="10" t="e">
        <f t="shared" si="1"/>
        <v>#DIV/0!</v>
      </c>
      <c r="U40" s="11"/>
      <c r="V40" s="9"/>
      <c r="W40" s="10"/>
      <c r="X40" s="10"/>
      <c r="Y40" s="10"/>
      <c r="Z40" s="10"/>
      <c r="AA40" s="10"/>
      <c r="AB40" s="10" t="e">
        <f t="shared" si="2"/>
        <v>#DIV/0!</v>
      </c>
      <c r="AC40" s="11"/>
    </row>
    <row r="41" spans="1:29" x14ac:dyDescent="0.25">
      <c r="A41" s="9"/>
      <c r="B41" s="10"/>
      <c r="C41" s="10"/>
      <c r="D41" s="10"/>
      <c r="E41" s="11"/>
      <c r="F41" s="9"/>
      <c r="G41" s="10"/>
      <c r="H41" s="10"/>
      <c r="I41" s="10"/>
      <c r="J41" s="10"/>
      <c r="K41" s="10"/>
      <c r="L41" s="10" t="e">
        <f t="shared" si="0"/>
        <v>#DIV/0!</v>
      </c>
      <c r="M41" s="11"/>
      <c r="N41" s="9"/>
      <c r="O41" s="10"/>
      <c r="P41" s="10"/>
      <c r="Q41" s="10"/>
      <c r="R41" s="10"/>
      <c r="S41" s="10"/>
      <c r="T41" s="10" t="e">
        <f t="shared" si="1"/>
        <v>#DIV/0!</v>
      </c>
      <c r="U41" s="11"/>
      <c r="V41" s="9"/>
      <c r="W41" s="10"/>
      <c r="X41" s="10"/>
      <c r="Y41" s="10"/>
      <c r="Z41" s="10"/>
      <c r="AA41" s="10"/>
      <c r="AB41" s="10" t="e">
        <f t="shared" si="2"/>
        <v>#DIV/0!</v>
      </c>
      <c r="AC41" s="11"/>
    </row>
    <row r="42" spans="1:29" x14ac:dyDescent="0.25">
      <c r="A42" s="9"/>
      <c r="B42" s="10"/>
      <c r="C42" s="10"/>
      <c r="D42" s="10"/>
      <c r="E42" s="11"/>
      <c r="F42" s="9"/>
      <c r="G42" s="10"/>
      <c r="H42" s="10"/>
      <c r="I42" s="10"/>
      <c r="J42" s="10"/>
      <c r="K42" s="10"/>
      <c r="L42" s="10" t="e">
        <f t="shared" si="0"/>
        <v>#DIV/0!</v>
      </c>
      <c r="M42" s="11"/>
      <c r="N42" s="9"/>
      <c r="O42" s="10"/>
      <c r="P42" s="10"/>
      <c r="Q42" s="10"/>
      <c r="R42" s="10"/>
      <c r="S42" s="10"/>
      <c r="T42" s="10" t="e">
        <f t="shared" si="1"/>
        <v>#DIV/0!</v>
      </c>
      <c r="U42" s="11"/>
      <c r="V42" s="9"/>
      <c r="W42" s="10"/>
      <c r="X42" s="10"/>
      <c r="Y42" s="10"/>
      <c r="Z42" s="10"/>
      <c r="AA42" s="10"/>
      <c r="AB42" s="10" t="e">
        <f t="shared" si="2"/>
        <v>#DIV/0!</v>
      </c>
      <c r="AC42" s="11"/>
    </row>
    <row r="43" spans="1:29" x14ac:dyDescent="0.25">
      <c r="A43" s="9"/>
      <c r="B43" s="10"/>
      <c r="C43" s="10"/>
      <c r="D43" s="10"/>
      <c r="E43" s="11"/>
      <c r="F43" s="9"/>
      <c r="G43" s="10"/>
      <c r="H43" s="10"/>
      <c r="I43" s="10"/>
      <c r="J43" s="10"/>
      <c r="K43" s="10"/>
      <c r="L43" s="10" t="e">
        <f t="shared" si="0"/>
        <v>#DIV/0!</v>
      </c>
      <c r="M43" s="11"/>
      <c r="N43" s="9"/>
      <c r="O43" s="10"/>
      <c r="P43" s="10"/>
      <c r="Q43" s="10"/>
      <c r="R43" s="10"/>
      <c r="S43" s="10"/>
      <c r="T43" s="10" t="e">
        <f t="shared" si="1"/>
        <v>#DIV/0!</v>
      </c>
      <c r="U43" s="11"/>
      <c r="V43" s="9"/>
      <c r="W43" s="10"/>
      <c r="X43" s="10"/>
      <c r="Y43" s="10"/>
      <c r="Z43" s="10"/>
      <c r="AA43" s="10"/>
      <c r="AB43" s="10" t="e">
        <f t="shared" si="2"/>
        <v>#DIV/0!</v>
      </c>
      <c r="AC43" s="11"/>
    </row>
    <row r="44" spans="1:29" x14ac:dyDescent="0.25">
      <c r="A44" s="9"/>
      <c r="B44" s="10"/>
      <c r="C44" s="10"/>
      <c r="D44" s="10"/>
      <c r="E44" s="11"/>
      <c r="F44" s="9"/>
      <c r="G44" s="10"/>
      <c r="H44" s="10"/>
      <c r="I44" s="10"/>
      <c r="J44" s="10"/>
      <c r="K44" s="10"/>
      <c r="L44" s="10" t="e">
        <f t="shared" si="0"/>
        <v>#DIV/0!</v>
      </c>
      <c r="M44" s="11"/>
      <c r="N44" s="9"/>
      <c r="O44" s="10"/>
      <c r="P44" s="10"/>
      <c r="Q44" s="10"/>
      <c r="R44" s="10"/>
      <c r="S44" s="10"/>
      <c r="T44" s="10" t="e">
        <f t="shared" si="1"/>
        <v>#DIV/0!</v>
      </c>
      <c r="U44" s="11"/>
      <c r="V44" s="9"/>
      <c r="W44" s="10"/>
      <c r="X44" s="10"/>
      <c r="Y44" s="10"/>
      <c r="Z44" s="10"/>
      <c r="AA44" s="10"/>
      <c r="AB44" s="10" t="e">
        <f t="shared" si="2"/>
        <v>#DIV/0!</v>
      </c>
      <c r="AC44" s="11"/>
    </row>
    <row r="45" spans="1:29" x14ac:dyDescent="0.25">
      <c r="A45" s="9"/>
      <c r="B45" s="10"/>
      <c r="C45" s="10"/>
      <c r="D45" s="10"/>
      <c r="E45" s="11"/>
      <c r="F45" s="9"/>
      <c r="G45" s="10"/>
      <c r="H45" s="10"/>
      <c r="I45" s="10"/>
      <c r="J45" s="10"/>
      <c r="K45" s="10"/>
      <c r="L45" s="10" t="e">
        <f t="shared" si="0"/>
        <v>#DIV/0!</v>
      </c>
      <c r="M45" s="11"/>
      <c r="N45" s="9"/>
      <c r="O45" s="10"/>
      <c r="P45" s="10"/>
      <c r="Q45" s="10"/>
      <c r="R45" s="10"/>
      <c r="S45" s="10"/>
      <c r="T45" s="10" t="e">
        <f t="shared" si="1"/>
        <v>#DIV/0!</v>
      </c>
      <c r="U45" s="11"/>
      <c r="V45" s="9"/>
      <c r="W45" s="10"/>
      <c r="X45" s="10"/>
      <c r="Y45" s="10"/>
      <c r="Z45" s="10"/>
      <c r="AA45" s="10"/>
      <c r="AB45" s="10" t="e">
        <f t="shared" si="2"/>
        <v>#DIV/0!</v>
      </c>
      <c r="AC45" s="11"/>
    </row>
    <row r="46" spans="1:29" x14ac:dyDescent="0.25">
      <c r="A46" s="9"/>
      <c r="B46" s="10"/>
      <c r="C46" s="10"/>
      <c r="D46" s="10"/>
      <c r="E46" s="11"/>
      <c r="F46" s="9"/>
      <c r="G46" s="10"/>
      <c r="H46" s="10"/>
      <c r="I46" s="10"/>
      <c r="J46" s="10"/>
      <c r="K46" s="10"/>
      <c r="L46" s="10" t="e">
        <f t="shared" si="0"/>
        <v>#DIV/0!</v>
      </c>
      <c r="M46" s="11"/>
      <c r="N46" s="9"/>
      <c r="O46" s="10"/>
      <c r="P46" s="10"/>
      <c r="Q46" s="10"/>
      <c r="R46" s="10"/>
      <c r="S46" s="10"/>
      <c r="T46" s="10" t="e">
        <f t="shared" si="1"/>
        <v>#DIV/0!</v>
      </c>
      <c r="U46" s="11"/>
      <c r="V46" s="9"/>
      <c r="W46" s="10"/>
      <c r="X46" s="10"/>
      <c r="Y46" s="10"/>
      <c r="Z46" s="10"/>
      <c r="AA46" s="10"/>
      <c r="AB46" s="10" t="e">
        <f t="shared" si="2"/>
        <v>#DIV/0!</v>
      </c>
      <c r="AC46" s="11"/>
    </row>
    <row r="47" spans="1:29" x14ac:dyDescent="0.25">
      <c r="A47" s="9"/>
      <c r="B47" s="10"/>
      <c r="C47" s="10"/>
      <c r="D47" s="10"/>
      <c r="E47" s="11"/>
      <c r="F47" s="9"/>
      <c r="G47" s="10"/>
      <c r="H47" s="10"/>
      <c r="I47" s="10"/>
      <c r="J47" s="10"/>
      <c r="K47" s="10"/>
      <c r="L47" s="10" t="e">
        <f t="shared" si="0"/>
        <v>#DIV/0!</v>
      </c>
      <c r="M47" s="11"/>
      <c r="N47" s="9"/>
      <c r="O47" s="10"/>
      <c r="P47" s="10"/>
      <c r="Q47" s="10"/>
      <c r="R47" s="10"/>
      <c r="S47" s="10"/>
      <c r="T47" s="10" t="e">
        <f t="shared" si="1"/>
        <v>#DIV/0!</v>
      </c>
      <c r="U47" s="11"/>
      <c r="V47" s="9"/>
      <c r="W47" s="10"/>
      <c r="X47" s="10"/>
      <c r="Y47" s="10"/>
      <c r="Z47" s="10"/>
      <c r="AA47" s="10"/>
      <c r="AB47" s="10" t="e">
        <f t="shared" si="2"/>
        <v>#DIV/0!</v>
      </c>
      <c r="AC47" s="11"/>
    </row>
    <row r="48" spans="1:29" x14ac:dyDescent="0.25">
      <c r="A48" s="9"/>
      <c r="B48" s="10"/>
      <c r="C48" s="10"/>
      <c r="D48" s="10"/>
      <c r="E48" s="11"/>
      <c r="F48" s="9"/>
      <c r="G48" s="10"/>
      <c r="H48" s="10"/>
      <c r="I48" s="10"/>
      <c r="J48" s="10"/>
      <c r="K48" s="10"/>
      <c r="L48" s="10" t="e">
        <f t="shared" si="0"/>
        <v>#DIV/0!</v>
      </c>
      <c r="M48" s="11"/>
      <c r="N48" s="9"/>
      <c r="O48" s="10"/>
      <c r="P48" s="10"/>
      <c r="Q48" s="10"/>
      <c r="R48" s="10"/>
      <c r="S48" s="10"/>
      <c r="T48" s="10" t="e">
        <f t="shared" si="1"/>
        <v>#DIV/0!</v>
      </c>
      <c r="U48" s="11"/>
      <c r="V48" s="9"/>
      <c r="W48" s="10"/>
      <c r="X48" s="10"/>
      <c r="Y48" s="10"/>
      <c r="Z48" s="10"/>
      <c r="AA48" s="10"/>
      <c r="AB48" s="10" t="e">
        <f t="shared" si="2"/>
        <v>#DIV/0!</v>
      </c>
      <c r="AC48" s="11"/>
    </row>
    <row r="49" spans="1:29" x14ac:dyDescent="0.25">
      <c r="A49" s="9"/>
      <c r="B49" s="10"/>
      <c r="C49" s="10"/>
      <c r="D49" s="10"/>
      <c r="E49" s="11"/>
      <c r="F49" s="9"/>
      <c r="G49" s="10"/>
      <c r="H49" s="10"/>
      <c r="I49" s="10"/>
      <c r="J49" s="10"/>
      <c r="K49" s="10"/>
      <c r="L49" s="10" t="e">
        <f t="shared" si="0"/>
        <v>#DIV/0!</v>
      </c>
      <c r="M49" s="11"/>
      <c r="N49" s="9"/>
      <c r="O49" s="10"/>
      <c r="P49" s="10"/>
      <c r="Q49" s="10"/>
      <c r="R49" s="10"/>
      <c r="S49" s="10"/>
      <c r="T49" s="10" t="e">
        <f t="shared" si="1"/>
        <v>#DIV/0!</v>
      </c>
      <c r="U49" s="11"/>
      <c r="V49" s="9"/>
      <c r="W49" s="10"/>
      <c r="X49" s="10"/>
      <c r="Y49" s="10"/>
      <c r="Z49" s="10"/>
      <c r="AA49" s="10"/>
      <c r="AB49" s="10" t="e">
        <f t="shared" si="2"/>
        <v>#DIV/0!</v>
      </c>
      <c r="AC49" s="11"/>
    </row>
    <row r="50" spans="1:29" x14ac:dyDescent="0.25">
      <c r="A50" s="9"/>
      <c r="B50" s="10"/>
      <c r="C50" s="10"/>
      <c r="D50" s="10"/>
      <c r="E50" s="11"/>
      <c r="F50" s="9"/>
      <c r="G50" s="10"/>
      <c r="H50" s="10"/>
      <c r="I50" s="10"/>
      <c r="J50" s="10"/>
      <c r="K50" s="10"/>
      <c r="L50" s="10" t="e">
        <f t="shared" si="0"/>
        <v>#DIV/0!</v>
      </c>
      <c r="M50" s="11"/>
      <c r="N50" s="9"/>
      <c r="O50" s="10"/>
      <c r="P50" s="10"/>
      <c r="Q50" s="10"/>
      <c r="R50" s="10"/>
      <c r="S50" s="10"/>
      <c r="T50" s="10" t="e">
        <f t="shared" si="1"/>
        <v>#DIV/0!</v>
      </c>
      <c r="U50" s="11"/>
      <c r="V50" s="9"/>
      <c r="W50" s="10"/>
      <c r="X50" s="10"/>
      <c r="Y50" s="10"/>
      <c r="Z50" s="10"/>
      <c r="AA50" s="10"/>
      <c r="AB50" s="10" t="e">
        <f t="shared" si="2"/>
        <v>#DIV/0!</v>
      </c>
      <c r="AC50" s="11"/>
    </row>
    <row r="51" spans="1:29" x14ac:dyDescent="0.25">
      <c r="A51" s="9"/>
      <c r="B51" s="10"/>
      <c r="C51" s="10"/>
      <c r="D51" s="10"/>
      <c r="E51" s="11"/>
      <c r="F51" s="9"/>
      <c r="G51" s="10"/>
      <c r="H51" s="10"/>
      <c r="I51" s="10"/>
      <c r="J51" s="10"/>
      <c r="K51" s="10"/>
      <c r="L51" s="10" t="e">
        <f t="shared" si="0"/>
        <v>#DIV/0!</v>
      </c>
      <c r="M51" s="11"/>
      <c r="N51" s="9"/>
      <c r="O51" s="10"/>
      <c r="P51" s="10"/>
      <c r="Q51" s="10"/>
      <c r="R51" s="10"/>
      <c r="S51" s="10"/>
      <c r="T51" s="10" t="e">
        <f t="shared" si="1"/>
        <v>#DIV/0!</v>
      </c>
      <c r="U51" s="11"/>
      <c r="V51" s="9"/>
      <c r="W51" s="10"/>
      <c r="X51" s="10"/>
      <c r="Y51" s="10"/>
      <c r="Z51" s="10"/>
      <c r="AA51" s="10"/>
      <c r="AB51" s="10" t="e">
        <f t="shared" si="2"/>
        <v>#DIV/0!</v>
      </c>
      <c r="AC51" s="11"/>
    </row>
    <row r="52" spans="1:29" x14ac:dyDescent="0.25">
      <c r="A52" s="9"/>
      <c r="B52" s="10"/>
      <c r="C52" s="10"/>
      <c r="D52" s="10"/>
      <c r="E52" s="11"/>
      <c r="F52" s="9"/>
      <c r="G52" s="10"/>
      <c r="H52" s="10"/>
      <c r="I52" s="10"/>
      <c r="J52" s="10"/>
      <c r="K52" s="10"/>
      <c r="L52" s="10" t="e">
        <f t="shared" si="0"/>
        <v>#DIV/0!</v>
      </c>
      <c r="M52" s="11"/>
      <c r="N52" s="9"/>
      <c r="O52" s="10"/>
      <c r="P52" s="10"/>
      <c r="Q52" s="10"/>
      <c r="R52" s="10"/>
      <c r="S52" s="10"/>
      <c r="T52" s="10" t="e">
        <f t="shared" si="1"/>
        <v>#DIV/0!</v>
      </c>
      <c r="U52" s="11"/>
      <c r="V52" s="9"/>
      <c r="W52" s="10"/>
      <c r="X52" s="10"/>
      <c r="Y52" s="10"/>
      <c r="Z52" s="10"/>
      <c r="AA52" s="10"/>
      <c r="AB52" s="10" t="e">
        <f t="shared" si="2"/>
        <v>#DIV/0!</v>
      </c>
      <c r="AC52" s="11"/>
    </row>
    <row r="53" spans="1:29" x14ac:dyDescent="0.25">
      <c r="A53" s="9"/>
      <c r="B53" s="10"/>
      <c r="C53" s="10"/>
      <c r="D53" s="10"/>
      <c r="E53" s="11"/>
      <c r="F53" s="9"/>
      <c r="G53" s="10"/>
      <c r="H53" s="10"/>
      <c r="I53" s="10"/>
      <c r="J53" s="10"/>
      <c r="K53" s="10"/>
      <c r="L53" s="10" t="e">
        <f t="shared" si="0"/>
        <v>#DIV/0!</v>
      </c>
      <c r="M53" s="11"/>
      <c r="N53" s="9"/>
      <c r="O53" s="10"/>
      <c r="P53" s="10"/>
      <c r="Q53" s="10"/>
      <c r="R53" s="10"/>
      <c r="S53" s="10"/>
      <c r="T53" s="10" t="e">
        <f t="shared" si="1"/>
        <v>#DIV/0!</v>
      </c>
      <c r="U53" s="11"/>
      <c r="V53" s="9"/>
      <c r="W53" s="10"/>
      <c r="X53" s="10"/>
      <c r="Y53" s="10"/>
      <c r="Z53" s="10"/>
      <c r="AA53" s="10"/>
      <c r="AB53" s="10" t="e">
        <f t="shared" si="2"/>
        <v>#DIV/0!</v>
      </c>
      <c r="AC53" s="11"/>
    </row>
    <row r="54" spans="1:29" x14ac:dyDescent="0.25">
      <c r="A54" s="9"/>
      <c r="B54" s="10"/>
      <c r="C54" s="10"/>
      <c r="D54" s="10"/>
      <c r="E54" s="11"/>
      <c r="F54" s="9"/>
      <c r="G54" s="10"/>
      <c r="H54" s="10"/>
      <c r="I54" s="10"/>
      <c r="J54" s="10"/>
      <c r="K54" s="10"/>
      <c r="L54" s="10" t="e">
        <f t="shared" si="0"/>
        <v>#DIV/0!</v>
      </c>
      <c r="M54" s="11"/>
      <c r="N54" s="9"/>
      <c r="O54" s="10"/>
      <c r="P54" s="10"/>
      <c r="Q54" s="10"/>
      <c r="R54" s="10"/>
      <c r="S54" s="10"/>
      <c r="T54" s="10" t="e">
        <f t="shared" si="1"/>
        <v>#DIV/0!</v>
      </c>
      <c r="U54" s="11"/>
      <c r="V54" s="9"/>
      <c r="W54" s="10"/>
      <c r="X54" s="10"/>
      <c r="Y54" s="10"/>
      <c r="Z54" s="10"/>
      <c r="AA54" s="10"/>
      <c r="AB54" s="10" t="e">
        <f t="shared" si="2"/>
        <v>#DIV/0!</v>
      </c>
      <c r="AC54" s="11"/>
    </row>
    <row r="55" spans="1:29" x14ac:dyDescent="0.25">
      <c r="A55" s="9"/>
      <c r="B55" s="10"/>
      <c r="C55" s="10"/>
      <c r="D55" s="10"/>
      <c r="E55" s="11"/>
      <c r="F55" s="9"/>
      <c r="G55" s="10"/>
      <c r="H55" s="10"/>
      <c r="I55" s="10"/>
      <c r="J55" s="10"/>
      <c r="K55" s="10"/>
      <c r="L55" s="10" t="e">
        <f t="shared" si="0"/>
        <v>#DIV/0!</v>
      </c>
      <c r="M55" s="11"/>
      <c r="N55" s="9"/>
      <c r="O55" s="10"/>
      <c r="P55" s="10"/>
      <c r="Q55" s="10"/>
      <c r="R55" s="10"/>
      <c r="S55" s="10"/>
      <c r="T55" s="10" t="e">
        <f t="shared" si="1"/>
        <v>#DIV/0!</v>
      </c>
      <c r="U55" s="11"/>
      <c r="V55" s="9"/>
      <c r="W55" s="10"/>
      <c r="X55" s="10"/>
      <c r="Y55" s="10"/>
      <c r="Z55" s="10"/>
      <c r="AA55" s="10"/>
      <c r="AB55" s="10" t="e">
        <f t="shared" si="2"/>
        <v>#DIV/0!</v>
      </c>
      <c r="AC55" s="11"/>
    </row>
    <row r="56" spans="1:29" x14ac:dyDescent="0.25">
      <c r="A56" s="9"/>
      <c r="B56" s="10"/>
      <c r="C56" s="10"/>
      <c r="D56" s="10"/>
      <c r="E56" s="11"/>
      <c r="F56" s="9"/>
      <c r="G56" s="10"/>
      <c r="H56" s="10"/>
      <c r="I56" s="10"/>
      <c r="J56" s="10"/>
      <c r="K56" s="10"/>
      <c r="L56" s="10" t="e">
        <f t="shared" si="0"/>
        <v>#DIV/0!</v>
      </c>
      <c r="M56" s="11"/>
      <c r="N56" s="9"/>
      <c r="O56" s="10"/>
      <c r="P56" s="10"/>
      <c r="Q56" s="10"/>
      <c r="R56" s="10"/>
      <c r="S56" s="10"/>
      <c r="T56" s="10" t="e">
        <f t="shared" si="1"/>
        <v>#DIV/0!</v>
      </c>
      <c r="U56" s="11"/>
      <c r="V56" s="9"/>
      <c r="W56" s="10"/>
      <c r="X56" s="10"/>
      <c r="Y56" s="10"/>
      <c r="Z56" s="10"/>
      <c r="AA56" s="10"/>
      <c r="AB56" s="10" t="e">
        <f t="shared" si="2"/>
        <v>#DIV/0!</v>
      </c>
      <c r="AC56" s="11"/>
    </row>
    <row r="57" spans="1:29" x14ac:dyDescent="0.25">
      <c r="A57" s="9"/>
      <c r="B57" s="10"/>
      <c r="C57" s="10"/>
      <c r="D57" s="10"/>
      <c r="E57" s="11"/>
      <c r="F57" s="9"/>
      <c r="G57" s="10"/>
      <c r="H57" s="10"/>
      <c r="I57" s="10"/>
      <c r="J57" s="10"/>
      <c r="K57" s="10"/>
      <c r="L57" s="10" t="e">
        <f t="shared" si="0"/>
        <v>#DIV/0!</v>
      </c>
      <c r="M57" s="11"/>
      <c r="N57" s="9"/>
      <c r="O57" s="10"/>
      <c r="P57" s="10"/>
      <c r="Q57" s="10"/>
      <c r="R57" s="10"/>
      <c r="S57" s="10"/>
      <c r="T57" s="10" t="e">
        <f t="shared" si="1"/>
        <v>#DIV/0!</v>
      </c>
      <c r="U57" s="11"/>
      <c r="V57" s="9"/>
      <c r="W57" s="10"/>
      <c r="X57" s="10"/>
      <c r="Y57" s="10"/>
      <c r="Z57" s="10"/>
      <c r="AA57" s="10"/>
      <c r="AB57" s="10" t="e">
        <f t="shared" si="2"/>
        <v>#DIV/0!</v>
      </c>
      <c r="AC57" s="11"/>
    </row>
    <row r="58" spans="1:29" x14ac:dyDescent="0.25">
      <c r="A58" s="9"/>
      <c r="B58" s="10"/>
      <c r="C58" s="10"/>
      <c r="D58" s="10"/>
      <c r="E58" s="11"/>
      <c r="F58" s="9"/>
      <c r="G58" s="10"/>
      <c r="H58" s="10"/>
      <c r="I58" s="10"/>
      <c r="J58" s="10"/>
      <c r="K58" s="10"/>
      <c r="L58" s="10" t="e">
        <f t="shared" si="0"/>
        <v>#DIV/0!</v>
      </c>
      <c r="M58" s="11"/>
      <c r="N58" s="9"/>
      <c r="O58" s="10"/>
      <c r="P58" s="10"/>
      <c r="Q58" s="10"/>
      <c r="R58" s="10"/>
      <c r="S58" s="10"/>
      <c r="T58" s="10" t="e">
        <f t="shared" si="1"/>
        <v>#DIV/0!</v>
      </c>
      <c r="U58" s="11"/>
      <c r="V58" s="9"/>
      <c r="W58" s="10"/>
      <c r="X58" s="10"/>
      <c r="Y58" s="10"/>
      <c r="Z58" s="10"/>
      <c r="AA58" s="10"/>
      <c r="AB58" s="10" t="e">
        <f t="shared" si="2"/>
        <v>#DIV/0!</v>
      </c>
      <c r="AC58" s="11"/>
    </row>
    <row r="59" spans="1:29" x14ac:dyDescent="0.25">
      <c r="A59" s="9"/>
      <c r="B59" s="10"/>
      <c r="C59" s="10"/>
      <c r="D59" s="10"/>
      <c r="E59" s="11"/>
      <c r="F59" s="9"/>
      <c r="G59" s="10"/>
      <c r="H59" s="10"/>
      <c r="I59" s="10"/>
      <c r="J59" s="10"/>
      <c r="K59" s="10"/>
      <c r="L59" s="10" t="e">
        <f t="shared" si="0"/>
        <v>#DIV/0!</v>
      </c>
      <c r="M59" s="11"/>
      <c r="N59" s="9"/>
      <c r="O59" s="10"/>
      <c r="P59" s="10"/>
      <c r="Q59" s="10"/>
      <c r="R59" s="10"/>
      <c r="S59" s="10"/>
      <c r="T59" s="10" t="e">
        <f t="shared" si="1"/>
        <v>#DIV/0!</v>
      </c>
      <c r="U59" s="11"/>
      <c r="V59" s="9"/>
      <c r="W59" s="10"/>
      <c r="X59" s="10"/>
      <c r="Y59" s="10"/>
      <c r="Z59" s="10"/>
      <c r="AA59" s="10"/>
      <c r="AB59" s="10" t="e">
        <f t="shared" si="2"/>
        <v>#DIV/0!</v>
      </c>
      <c r="AC59" s="11"/>
    </row>
    <row r="60" spans="1:29" x14ac:dyDescent="0.25">
      <c r="A60" s="9"/>
      <c r="B60" s="10"/>
      <c r="C60" s="10"/>
      <c r="D60" s="10"/>
      <c r="E60" s="11"/>
      <c r="F60" s="9"/>
      <c r="G60" s="10"/>
      <c r="H60" s="10"/>
      <c r="I60" s="10"/>
      <c r="J60" s="10"/>
      <c r="K60" s="10"/>
      <c r="L60" s="10" t="e">
        <f t="shared" si="0"/>
        <v>#DIV/0!</v>
      </c>
      <c r="M60" s="11"/>
      <c r="N60" s="9"/>
      <c r="O60" s="10"/>
      <c r="P60" s="10"/>
      <c r="Q60" s="10"/>
      <c r="R60" s="10"/>
      <c r="S60" s="10"/>
      <c r="T60" s="10" t="e">
        <f t="shared" si="1"/>
        <v>#DIV/0!</v>
      </c>
      <c r="U60" s="11"/>
      <c r="V60" s="9"/>
      <c r="W60" s="10"/>
      <c r="X60" s="10"/>
      <c r="Y60" s="10"/>
      <c r="Z60" s="10"/>
      <c r="AA60" s="10"/>
      <c r="AB60" s="10" t="e">
        <f t="shared" si="2"/>
        <v>#DIV/0!</v>
      </c>
      <c r="AC60" s="11"/>
    </row>
    <row r="61" spans="1:29" x14ac:dyDescent="0.25">
      <c r="A61" s="9"/>
      <c r="B61" s="10"/>
      <c r="C61" s="10"/>
      <c r="D61" s="10"/>
      <c r="E61" s="11"/>
      <c r="F61" s="9"/>
      <c r="G61" s="10"/>
      <c r="H61" s="10"/>
      <c r="I61" s="10"/>
      <c r="J61" s="10"/>
      <c r="K61" s="10"/>
      <c r="L61" s="10" t="e">
        <f t="shared" si="0"/>
        <v>#DIV/0!</v>
      </c>
      <c r="M61" s="11"/>
      <c r="N61" s="9"/>
      <c r="O61" s="10"/>
      <c r="P61" s="10"/>
      <c r="Q61" s="10"/>
      <c r="R61" s="10"/>
      <c r="S61" s="10"/>
      <c r="T61" s="10" t="e">
        <f t="shared" si="1"/>
        <v>#DIV/0!</v>
      </c>
      <c r="U61" s="11"/>
      <c r="V61" s="9"/>
      <c r="W61" s="10"/>
      <c r="X61" s="10"/>
      <c r="Y61" s="10"/>
      <c r="Z61" s="10"/>
      <c r="AA61" s="10"/>
      <c r="AB61" s="10" t="e">
        <f t="shared" si="2"/>
        <v>#DIV/0!</v>
      </c>
      <c r="AC61" s="11"/>
    </row>
    <row r="62" spans="1:29" x14ac:dyDescent="0.25">
      <c r="A62" s="9"/>
      <c r="B62" s="10"/>
      <c r="C62" s="10"/>
      <c r="D62" s="10"/>
      <c r="E62" s="11"/>
      <c r="F62" s="9"/>
      <c r="G62" s="10"/>
      <c r="H62" s="10"/>
      <c r="I62" s="10"/>
      <c r="J62" s="10"/>
      <c r="K62" s="10"/>
      <c r="L62" s="10" t="e">
        <f t="shared" si="0"/>
        <v>#DIV/0!</v>
      </c>
      <c r="M62" s="11"/>
      <c r="N62" s="9"/>
      <c r="O62" s="10"/>
      <c r="P62" s="10"/>
      <c r="Q62" s="10"/>
      <c r="R62" s="10"/>
      <c r="S62" s="10"/>
      <c r="T62" s="10" t="e">
        <f t="shared" si="1"/>
        <v>#DIV/0!</v>
      </c>
      <c r="U62" s="11"/>
      <c r="V62" s="9"/>
      <c r="W62" s="10"/>
      <c r="X62" s="10"/>
      <c r="Y62" s="10"/>
      <c r="Z62" s="10"/>
      <c r="AA62" s="10"/>
      <c r="AB62" s="10" t="e">
        <f t="shared" si="2"/>
        <v>#DIV/0!</v>
      </c>
      <c r="AC62" s="11"/>
    </row>
    <row r="63" spans="1:29" x14ac:dyDescent="0.25">
      <c r="A63" s="9"/>
      <c r="B63" s="10"/>
      <c r="C63" s="10"/>
      <c r="D63" s="10"/>
      <c r="E63" s="11"/>
      <c r="F63" s="9"/>
      <c r="G63" s="10"/>
      <c r="H63" s="10"/>
      <c r="I63" s="10"/>
      <c r="J63" s="10"/>
      <c r="K63" s="10"/>
      <c r="L63" s="10" t="e">
        <f t="shared" si="0"/>
        <v>#DIV/0!</v>
      </c>
      <c r="M63" s="11"/>
      <c r="N63" s="9"/>
      <c r="O63" s="10"/>
      <c r="P63" s="10"/>
      <c r="Q63" s="10"/>
      <c r="R63" s="10"/>
      <c r="S63" s="10"/>
      <c r="T63" s="10" t="e">
        <f t="shared" si="1"/>
        <v>#DIV/0!</v>
      </c>
      <c r="U63" s="11"/>
      <c r="V63" s="9"/>
      <c r="W63" s="10"/>
      <c r="X63" s="10"/>
      <c r="Y63" s="10"/>
      <c r="Z63" s="10"/>
      <c r="AA63" s="10"/>
      <c r="AB63" s="10" t="e">
        <f t="shared" si="2"/>
        <v>#DIV/0!</v>
      </c>
      <c r="AC63" s="11"/>
    </row>
    <row r="64" spans="1:29" x14ac:dyDescent="0.25">
      <c r="A64" s="9"/>
      <c r="B64" s="10"/>
      <c r="C64" s="10"/>
      <c r="D64" s="10"/>
      <c r="E64" s="11"/>
      <c r="F64" s="9"/>
      <c r="G64" s="10"/>
      <c r="H64" s="10"/>
      <c r="I64" s="10"/>
      <c r="J64" s="10"/>
      <c r="K64" s="10"/>
      <c r="L64" s="10" t="e">
        <f t="shared" si="0"/>
        <v>#DIV/0!</v>
      </c>
      <c r="M64" s="11"/>
      <c r="N64" s="9"/>
      <c r="O64" s="10"/>
      <c r="P64" s="10"/>
      <c r="Q64" s="10"/>
      <c r="R64" s="10"/>
      <c r="S64" s="10"/>
      <c r="T64" s="10" t="e">
        <f t="shared" si="1"/>
        <v>#DIV/0!</v>
      </c>
      <c r="U64" s="11"/>
      <c r="V64" s="9"/>
      <c r="W64" s="10"/>
      <c r="X64" s="10"/>
      <c r="Y64" s="10"/>
      <c r="Z64" s="10"/>
      <c r="AA64" s="10"/>
      <c r="AB64" s="10" t="e">
        <f t="shared" si="2"/>
        <v>#DIV/0!</v>
      </c>
      <c r="AC64" s="11"/>
    </row>
    <row r="65" spans="1:29" x14ac:dyDescent="0.25">
      <c r="A65" s="9"/>
      <c r="B65" s="10"/>
      <c r="C65" s="10"/>
      <c r="D65" s="10"/>
      <c r="E65" s="11"/>
      <c r="F65" s="9"/>
      <c r="G65" s="10"/>
      <c r="H65" s="10"/>
      <c r="I65" s="10"/>
      <c r="J65" s="10"/>
      <c r="K65" s="10"/>
      <c r="L65" s="10" t="e">
        <f t="shared" si="0"/>
        <v>#DIV/0!</v>
      </c>
      <c r="M65" s="11"/>
      <c r="N65" s="9"/>
      <c r="O65" s="10"/>
      <c r="P65" s="10"/>
      <c r="Q65" s="10"/>
      <c r="R65" s="10"/>
      <c r="S65" s="10"/>
      <c r="T65" s="10" t="e">
        <f t="shared" si="1"/>
        <v>#DIV/0!</v>
      </c>
      <c r="U65" s="11"/>
      <c r="V65" s="9"/>
      <c r="W65" s="10"/>
      <c r="X65" s="10"/>
      <c r="Y65" s="10"/>
      <c r="Z65" s="10"/>
      <c r="AA65" s="10"/>
      <c r="AB65" s="10" t="e">
        <f t="shared" si="2"/>
        <v>#DIV/0!</v>
      </c>
      <c r="AC65" s="11"/>
    </row>
    <row r="66" spans="1:29" x14ac:dyDescent="0.25">
      <c r="A66" s="9"/>
      <c r="B66" s="10"/>
      <c r="C66" s="10"/>
      <c r="D66" s="10"/>
      <c r="E66" s="11"/>
      <c r="F66" s="9"/>
      <c r="G66" s="10"/>
      <c r="H66" s="10"/>
      <c r="I66" s="10"/>
      <c r="J66" s="10"/>
      <c r="K66" s="10"/>
      <c r="L66" s="10" t="e">
        <f t="shared" si="0"/>
        <v>#DIV/0!</v>
      </c>
      <c r="M66" s="11"/>
      <c r="N66" s="9"/>
      <c r="O66" s="10"/>
      <c r="P66" s="10"/>
      <c r="Q66" s="10"/>
      <c r="R66" s="10"/>
      <c r="S66" s="10"/>
      <c r="T66" s="10" t="e">
        <f t="shared" si="1"/>
        <v>#DIV/0!</v>
      </c>
      <c r="U66" s="11"/>
      <c r="V66" s="9"/>
      <c r="W66" s="10"/>
      <c r="X66" s="10"/>
      <c r="Y66" s="10"/>
      <c r="Z66" s="10"/>
      <c r="AA66" s="10"/>
      <c r="AB66" s="10" t="e">
        <f t="shared" si="2"/>
        <v>#DIV/0!</v>
      </c>
      <c r="AC66" s="11"/>
    </row>
    <row r="67" spans="1:29" x14ac:dyDescent="0.25">
      <c r="A67" s="9"/>
      <c r="B67" s="10"/>
      <c r="C67" s="10"/>
      <c r="D67" s="10"/>
      <c r="E67" s="11"/>
      <c r="F67" s="9"/>
      <c r="G67" s="10"/>
      <c r="H67" s="10"/>
      <c r="I67" s="10"/>
      <c r="J67" s="10"/>
      <c r="K67" s="10"/>
      <c r="L67" s="10" t="e">
        <f t="shared" si="0"/>
        <v>#DIV/0!</v>
      </c>
      <c r="M67" s="11"/>
      <c r="N67" s="9"/>
      <c r="O67" s="10"/>
      <c r="P67" s="10"/>
      <c r="Q67" s="10"/>
      <c r="R67" s="10"/>
      <c r="S67" s="10"/>
      <c r="T67" s="10" t="e">
        <f t="shared" si="1"/>
        <v>#DIV/0!</v>
      </c>
      <c r="U67" s="11"/>
      <c r="V67" s="9"/>
      <c r="W67" s="10"/>
      <c r="X67" s="10"/>
      <c r="Y67" s="10"/>
      <c r="Z67" s="10"/>
      <c r="AA67" s="10"/>
      <c r="AB67" s="10" t="e">
        <f t="shared" si="2"/>
        <v>#DIV/0!</v>
      </c>
      <c r="AC67" s="11"/>
    </row>
    <row r="68" spans="1:29" x14ac:dyDescent="0.25">
      <c r="A68" s="9"/>
      <c r="B68" s="10"/>
      <c r="C68" s="10"/>
      <c r="D68" s="10"/>
      <c r="E68" s="11"/>
      <c r="F68" s="9"/>
      <c r="G68" s="10"/>
      <c r="H68" s="10"/>
      <c r="I68" s="10"/>
      <c r="J68" s="10"/>
      <c r="K68" s="10"/>
      <c r="L68" s="10" t="e">
        <f t="shared" ref="L68:L103" si="3">K68/J68*100</f>
        <v>#DIV/0!</v>
      </c>
      <c r="M68" s="11"/>
      <c r="N68" s="9"/>
      <c r="O68" s="10"/>
      <c r="P68" s="10"/>
      <c r="Q68" s="10"/>
      <c r="R68" s="10"/>
      <c r="S68" s="10"/>
      <c r="T68" s="10" t="e">
        <f t="shared" ref="T68:T103" si="4">S68/R68*100</f>
        <v>#DIV/0!</v>
      </c>
      <c r="U68" s="11"/>
      <c r="V68" s="9"/>
      <c r="W68" s="10"/>
      <c r="X68" s="10"/>
      <c r="Y68" s="10"/>
      <c r="Z68" s="10"/>
      <c r="AA68" s="10"/>
      <c r="AB68" s="10" t="e">
        <f t="shared" ref="AB68:AB103" si="5">AA68/Z68*100</f>
        <v>#DIV/0!</v>
      </c>
      <c r="AC68" s="11"/>
    </row>
    <row r="69" spans="1:29" x14ac:dyDescent="0.25">
      <c r="A69" s="9"/>
      <c r="B69" s="10"/>
      <c r="C69" s="10"/>
      <c r="D69" s="10"/>
      <c r="E69" s="11"/>
      <c r="F69" s="9"/>
      <c r="G69" s="10"/>
      <c r="H69" s="10"/>
      <c r="I69" s="10"/>
      <c r="J69" s="10"/>
      <c r="K69" s="10"/>
      <c r="L69" s="10" t="e">
        <f t="shared" si="3"/>
        <v>#DIV/0!</v>
      </c>
      <c r="M69" s="11"/>
      <c r="N69" s="9"/>
      <c r="O69" s="10"/>
      <c r="P69" s="10"/>
      <c r="Q69" s="10"/>
      <c r="R69" s="10"/>
      <c r="S69" s="10"/>
      <c r="T69" s="10" t="e">
        <f t="shared" si="4"/>
        <v>#DIV/0!</v>
      </c>
      <c r="U69" s="11"/>
      <c r="V69" s="9"/>
      <c r="W69" s="10"/>
      <c r="X69" s="10"/>
      <c r="Y69" s="10"/>
      <c r="Z69" s="10"/>
      <c r="AA69" s="10"/>
      <c r="AB69" s="10" t="e">
        <f t="shared" si="5"/>
        <v>#DIV/0!</v>
      </c>
      <c r="AC69" s="11"/>
    </row>
    <row r="70" spans="1:29" x14ac:dyDescent="0.25">
      <c r="A70" s="9"/>
      <c r="B70" s="10"/>
      <c r="C70" s="10"/>
      <c r="D70" s="10"/>
      <c r="E70" s="11"/>
      <c r="F70" s="9"/>
      <c r="G70" s="10"/>
      <c r="H70" s="10"/>
      <c r="I70" s="10"/>
      <c r="J70" s="10"/>
      <c r="K70" s="10"/>
      <c r="L70" s="10" t="e">
        <f t="shared" si="3"/>
        <v>#DIV/0!</v>
      </c>
      <c r="M70" s="11"/>
      <c r="N70" s="9"/>
      <c r="O70" s="10"/>
      <c r="P70" s="10"/>
      <c r="Q70" s="10"/>
      <c r="R70" s="10"/>
      <c r="S70" s="10"/>
      <c r="T70" s="10" t="e">
        <f t="shared" si="4"/>
        <v>#DIV/0!</v>
      </c>
      <c r="U70" s="11"/>
      <c r="V70" s="9"/>
      <c r="W70" s="10"/>
      <c r="X70" s="10"/>
      <c r="Y70" s="10"/>
      <c r="Z70" s="10"/>
      <c r="AA70" s="10"/>
      <c r="AB70" s="10" t="e">
        <f t="shared" si="5"/>
        <v>#DIV/0!</v>
      </c>
      <c r="AC70" s="11"/>
    </row>
    <row r="71" spans="1:29" x14ac:dyDescent="0.25">
      <c r="A71" s="9"/>
      <c r="B71" s="10"/>
      <c r="C71" s="10"/>
      <c r="D71" s="10"/>
      <c r="E71" s="11"/>
      <c r="F71" s="9"/>
      <c r="G71" s="10"/>
      <c r="H71" s="10"/>
      <c r="I71" s="10"/>
      <c r="J71" s="10"/>
      <c r="K71" s="10"/>
      <c r="L71" s="10" t="e">
        <f t="shared" si="3"/>
        <v>#DIV/0!</v>
      </c>
      <c r="M71" s="11"/>
      <c r="N71" s="9"/>
      <c r="O71" s="10"/>
      <c r="P71" s="10"/>
      <c r="Q71" s="10"/>
      <c r="R71" s="10"/>
      <c r="S71" s="10"/>
      <c r="T71" s="10" t="e">
        <f t="shared" si="4"/>
        <v>#DIV/0!</v>
      </c>
      <c r="U71" s="11"/>
      <c r="V71" s="9"/>
      <c r="W71" s="10"/>
      <c r="X71" s="10"/>
      <c r="Y71" s="10"/>
      <c r="Z71" s="10"/>
      <c r="AA71" s="10"/>
      <c r="AB71" s="10" t="e">
        <f t="shared" si="5"/>
        <v>#DIV/0!</v>
      </c>
      <c r="AC71" s="11"/>
    </row>
    <row r="72" spans="1:29" x14ac:dyDescent="0.25">
      <c r="A72" s="9"/>
      <c r="B72" s="10"/>
      <c r="C72" s="10"/>
      <c r="D72" s="10"/>
      <c r="E72" s="11"/>
      <c r="F72" s="9"/>
      <c r="G72" s="10"/>
      <c r="H72" s="10"/>
      <c r="I72" s="10"/>
      <c r="J72" s="10"/>
      <c r="K72" s="10"/>
      <c r="L72" s="10" t="e">
        <f t="shared" si="3"/>
        <v>#DIV/0!</v>
      </c>
      <c r="M72" s="11"/>
      <c r="N72" s="9"/>
      <c r="O72" s="10"/>
      <c r="P72" s="10"/>
      <c r="Q72" s="10"/>
      <c r="R72" s="10"/>
      <c r="S72" s="10"/>
      <c r="T72" s="10" t="e">
        <f t="shared" si="4"/>
        <v>#DIV/0!</v>
      </c>
      <c r="U72" s="11"/>
      <c r="V72" s="9"/>
      <c r="W72" s="10"/>
      <c r="X72" s="10"/>
      <c r="Y72" s="10"/>
      <c r="Z72" s="10"/>
      <c r="AA72" s="10"/>
      <c r="AB72" s="10" t="e">
        <f t="shared" si="5"/>
        <v>#DIV/0!</v>
      </c>
      <c r="AC72" s="11"/>
    </row>
    <row r="73" spans="1:29" x14ac:dyDescent="0.25">
      <c r="A73" s="9"/>
      <c r="B73" s="10"/>
      <c r="C73" s="10"/>
      <c r="D73" s="10"/>
      <c r="E73" s="11"/>
      <c r="F73" s="9"/>
      <c r="G73" s="10"/>
      <c r="H73" s="10"/>
      <c r="I73" s="10"/>
      <c r="J73" s="10"/>
      <c r="K73" s="10"/>
      <c r="L73" s="10" t="e">
        <f t="shared" si="3"/>
        <v>#DIV/0!</v>
      </c>
      <c r="M73" s="11"/>
      <c r="N73" s="9"/>
      <c r="O73" s="10"/>
      <c r="P73" s="10"/>
      <c r="Q73" s="10"/>
      <c r="R73" s="10"/>
      <c r="S73" s="10"/>
      <c r="T73" s="10" t="e">
        <f t="shared" si="4"/>
        <v>#DIV/0!</v>
      </c>
      <c r="U73" s="11"/>
      <c r="V73" s="9"/>
      <c r="W73" s="10"/>
      <c r="X73" s="10"/>
      <c r="Y73" s="10"/>
      <c r="Z73" s="10"/>
      <c r="AA73" s="10"/>
      <c r="AB73" s="10" t="e">
        <f t="shared" si="5"/>
        <v>#DIV/0!</v>
      </c>
      <c r="AC73" s="11"/>
    </row>
    <row r="74" spans="1:29" x14ac:dyDescent="0.25">
      <c r="A74" s="9"/>
      <c r="B74" s="10"/>
      <c r="C74" s="10"/>
      <c r="D74" s="10"/>
      <c r="E74" s="11"/>
      <c r="F74" s="9"/>
      <c r="G74" s="10"/>
      <c r="H74" s="10"/>
      <c r="I74" s="10"/>
      <c r="J74" s="10"/>
      <c r="K74" s="10"/>
      <c r="L74" s="10" t="e">
        <f t="shared" si="3"/>
        <v>#DIV/0!</v>
      </c>
      <c r="M74" s="11"/>
      <c r="N74" s="9"/>
      <c r="O74" s="10"/>
      <c r="P74" s="10"/>
      <c r="Q74" s="10"/>
      <c r="R74" s="10"/>
      <c r="S74" s="10"/>
      <c r="T74" s="10" t="e">
        <f t="shared" si="4"/>
        <v>#DIV/0!</v>
      </c>
      <c r="U74" s="11"/>
      <c r="V74" s="9"/>
      <c r="W74" s="10"/>
      <c r="X74" s="10"/>
      <c r="Y74" s="10"/>
      <c r="Z74" s="10"/>
      <c r="AA74" s="10"/>
      <c r="AB74" s="10" t="e">
        <f t="shared" si="5"/>
        <v>#DIV/0!</v>
      </c>
      <c r="AC74" s="11"/>
    </row>
    <row r="75" spans="1:29" x14ac:dyDescent="0.25">
      <c r="A75" s="9"/>
      <c r="B75" s="10"/>
      <c r="C75" s="10"/>
      <c r="D75" s="10"/>
      <c r="E75" s="11"/>
      <c r="F75" s="9"/>
      <c r="G75" s="10"/>
      <c r="H75" s="10"/>
      <c r="I75" s="10"/>
      <c r="J75" s="10"/>
      <c r="K75" s="10"/>
      <c r="L75" s="10" t="e">
        <f t="shared" si="3"/>
        <v>#DIV/0!</v>
      </c>
      <c r="M75" s="11"/>
      <c r="N75" s="9"/>
      <c r="O75" s="10"/>
      <c r="P75" s="10"/>
      <c r="Q75" s="10"/>
      <c r="R75" s="10"/>
      <c r="S75" s="10"/>
      <c r="T75" s="10" t="e">
        <f t="shared" si="4"/>
        <v>#DIV/0!</v>
      </c>
      <c r="U75" s="11"/>
      <c r="V75" s="9"/>
      <c r="W75" s="10"/>
      <c r="X75" s="10"/>
      <c r="Y75" s="10"/>
      <c r="Z75" s="10"/>
      <c r="AA75" s="10"/>
      <c r="AB75" s="10" t="e">
        <f t="shared" si="5"/>
        <v>#DIV/0!</v>
      </c>
      <c r="AC75" s="11"/>
    </row>
    <row r="76" spans="1:29" x14ac:dyDescent="0.25">
      <c r="A76" s="9"/>
      <c r="B76" s="10"/>
      <c r="C76" s="10"/>
      <c r="D76" s="10"/>
      <c r="E76" s="11"/>
      <c r="F76" s="9"/>
      <c r="G76" s="10"/>
      <c r="H76" s="10"/>
      <c r="I76" s="10"/>
      <c r="J76" s="10"/>
      <c r="K76" s="10"/>
      <c r="L76" s="10" t="e">
        <f t="shared" si="3"/>
        <v>#DIV/0!</v>
      </c>
      <c r="M76" s="11"/>
      <c r="N76" s="9"/>
      <c r="O76" s="10"/>
      <c r="P76" s="10"/>
      <c r="Q76" s="10"/>
      <c r="R76" s="10"/>
      <c r="S76" s="10"/>
      <c r="T76" s="10" t="e">
        <f t="shared" si="4"/>
        <v>#DIV/0!</v>
      </c>
      <c r="U76" s="11"/>
      <c r="V76" s="9"/>
      <c r="W76" s="10"/>
      <c r="X76" s="10"/>
      <c r="Y76" s="10"/>
      <c r="Z76" s="10"/>
      <c r="AA76" s="10"/>
      <c r="AB76" s="10" t="e">
        <f t="shared" si="5"/>
        <v>#DIV/0!</v>
      </c>
      <c r="AC76" s="11"/>
    </row>
    <row r="77" spans="1:29" x14ac:dyDescent="0.25">
      <c r="A77" s="9"/>
      <c r="B77" s="10"/>
      <c r="C77" s="10"/>
      <c r="D77" s="10"/>
      <c r="E77" s="11"/>
      <c r="F77" s="9"/>
      <c r="G77" s="10"/>
      <c r="H77" s="10"/>
      <c r="I77" s="10"/>
      <c r="J77" s="10"/>
      <c r="K77" s="10"/>
      <c r="L77" s="10" t="e">
        <f t="shared" si="3"/>
        <v>#DIV/0!</v>
      </c>
      <c r="M77" s="11"/>
      <c r="N77" s="9"/>
      <c r="O77" s="10"/>
      <c r="P77" s="10"/>
      <c r="Q77" s="10"/>
      <c r="R77" s="10"/>
      <c r="S77" s="10"/>
      <c r="T77" s="10" t="e">
        <f t="shared" si="4"/>
        <v>#DIV/0!</v>
      </c>
      <c r="U77" s="11"/>
      <c r="V77" s="9"/>
      <c r="W77" s="10"/>
      <c r="X77" s="10"/>
      <c r="Y77" s="10"/>
      <c r="Z77" s="10"/>
      <c r="AA77" s="10"/>
      <c r="AB77" s="10" t="e">
        <f t="shared" si="5"/>
        <v>#DIV/0!</v>
      </c>
      <c r="AC77" s="11"/>
    </row>
    <row r="78" spans="1:29" x14ac:dyDescent="0.25">
      <c r="A78" s="9"/>
      <c r="B78" s="10"/>
      <c r="C78" s="10"/>
      <c r="D78" s="10"/>
      <c r="E78" s="11"/>
      <c r="F78" s="9"/>
      <c r="G78" s="10"/>
      <c r="H78" s="10"/>
      <c r="I78" s="10"/>
      <c r="J78" s="10"/>
      <c r="K78" s="10"/>
      <c r="L78" s="10" t="e">
        <f t="shared" si="3"/>
        <v>#DIV/0!</v>
      </c>
      <c r="M78" s="11"/>
      <c r="N78" s="9"/>
      <c r="O78" s="10"/>
      <c r="P78" s="10"/>
      <c r="Q78" s="10"/>
      <c r="R78" s="10"/>
      <c r="S78" s="10"/>
      <c r="T78" s="10" t="e">
        <f t="shared" si="4"/>
        <v>#DIV/0!</v>
      </c>
      <c r="U78" s="11"/>
      <c r="V78" s="9"/>
      <c r="W78" s="10"/>
      <c r="X78" s="10"/>
      <c r="Y78" s="10"/>
      <c r="Z78" s="10"/>
      <c r="AA78" s="10"/>
      <c r="AB78" s="10" t="e">
        <f t="shared" si="5"/>
        <v>#DIV/0!</v>
      </c>
      <c r="AC78" s="11"/>
    </row>
    <row r="79" spans="1:29" x14ac:dyDescent="0.25">
      <c r="A79" s="9"/>
      <c r="B79" s="10"/>
      <c r="C79" s="10"/>
      <c r="D79" s="10"/>
      <c r="E79" s="11"/>
      <c r="F79" s="9"/>
      <c r="G79" s="10"/>
      <c r="H79" s="10"/>
      <c r="I79" s="10"/>
      <c r="J79" s="10"/>
      <c r="K79" s="10"/>
      <c r="L79" s="10" t="e">
        <f t="shared" si="3"/>
        <v>#DIV/0!</v>
      </c>
      <c r="M79" s="11"/>
      <c r="N79" s="9"/>
      <c r="O79" s="10"/>
      <c r="P79" s="10"/>
      <c r="Q79" s="10"/>
      <c r="R79" s="10"/>
      <c r="S79" s="10"/>
      <c r="T79" s="10" t="e">
        <f t="shared" si="4"/>
        <v>#DIV/0!</v>
      </c>
      <c r="U79" s="11"/>
      <c r="V79" s="9"/>
      <c r="W79" s="10"/>
      <c r="X79" s="10"/>
      <c r="Y79" s="10"/>
      <c r="Z79" s="10"/>
      <c r="AA79" s="10"/>
      <c r="AB79" s="10" t="e">
        <f t="shared" si="5"/>
        <v>#DIV/0!</v>
      </c>
      <c r="AC79" s="11"/>
    </row>
    <row r="80" spans="1:29" x14ac:dyDescent="0.25">
      <c r="A80" s="9"/>
      <c r="B80" s="10"/>
      <c r="C80" s="10"/>
      <c r="D80" s="10"/>
      <c r="E80" s="11"/>
      <c r="F80" s="9"/>
      <c r="G80" s="10"/>
      <c r="H80" s="10"/>
      <c r="I80" s="10"/>
      <c r="J80" s="10"/>
      <c r="K80" s="10"/>
      <c r="L80" s="10" t="e">
        <f t="shared" si="3"/>
        <v>#DIV/0!</v>
      </c>
      <c r="M80" s="11"/>
      <c r="N80" s="9"/>
      <c r="O80" s="10"/>
      <c r="P80" s="10"/>
      <c r="Q80" s="10"/>
      <c r="R80" s="10"/>
      <c r="S80" s="10"/>
      <c r="T80" s="10" t="e">
        <f t="shared" si="4"/>
        <v>#DIV/0!</v>
      </c>
      <c r="U80" s="11"/>
      <c r="V80" s="9"/>
      <c r="W80" s="10"/>
      <c r="X80" s="10"/>
      <c r="Y80" s="10"/>
      <c r="Z80" s="10"/>
      <c r="AA80" s="10"/>
      <c r="AB80" s="10" t="e">
        <f t="shared" si="5"/>
        <v>#DIV/0!</v>
      </c>
      <c r="AC80" s="11"/>
    </row>
    <row r="81" spans="1:29" x14ac:dyDescent="0.25">
      <c r="A81" s="9"/>
      <c r="B81" s="10"/>
      <c r="C81" s="10"/>
      <c r="D81" s="10"/>
      <c r="E81" s="11"/>
      <c r="F81" s="9"/>
      <c r="G81" s="10"/>
      <c r="H81" s="10"/>
      <c r="I81" s="10"/>
      <c r="J81" s="10"/>
      <c r="K81" s="10"/>
      <c r="L81" s="10" t="e">
        <f t="shared" si="3"/>
        <v>#DIV/0!</v>
      </c>
      <c r="M81" s="11"/>
      <c r="N81" s="9"/>
      <c r="O81" s="10"/>
      <c r="P81" s="10"/>
      <c r="Q81" s="10"/>
      <c r="R81" s="10"/>
      <c r="S81" s="10"/>
      <c r="T81" s="10" t="e">
        <f t="shared" si="4"/>
        <v>#DIV/0!</v>
      </c>
      <c r="U81" s="11"/>
      <c r="V81" s="9"/>
      <c r="W81" s="10"/>
      <c r="X81" s="10"/>
      <c r="Y81" s="10"/>
      <c r="Z81" s="10"/>
      <c r="AA81" s="10"/>
      <c r="AB81" s="10" t="e">
        <f t="shared" si="5"/>
        <v>#DIV/0!</v>
      </c>
      <c r="AC81" s="11"/>
    </row>
    <row r="82" spans="1:29" x14ac:dyDescent="0.25">
      <c r="A82" s="9"/>
      <c r="B82" s="10"/>
      <c r="C82" s="10"/>
      <c r="D82" s="10"/>
      <c r="E82" s="11"/>
      <c r="F82" s="9"/>
      <c r="G82" s="10"/>
      <c r="H82" s="10"/>
      <c r="I82" s="10"/>
      <c r="J82" s="10"/>
      <c r="K82" s="10"/>
      <c r="L82" s="10" t="e">
        <f t="shared" si="3"/>
        <v>#DIV/0!</v>
      </c>
      <c r="M82" s="11"/>
      <c r="N82" s="9"/>
      <c r="O82" s="10"/>
      <c r="P82" s="10"/>
      <c r="Q82" s="10"/>
      <c r="R82" s="10"/>
      <c r="S82" s="10"/>
      <c r="T82" s="10" t="e">
        <f t="shared" si="4"/>
        <v>#DIV/0!</v>
      </c>
      <c r="U82" s="11"/>
      <c r="V82" s="9"/>
      <c r="W82" s="10"/>
      <c r="X82" s="10"/>
      <c r="Y82" s="10"/>
      <c r="Z82" s="10"/>
      <c r="AA82" s="10"/>
      <c r="AB82" s="10" t="e">
        <f t="shared" si="5"/>
        <v>#DIV/0!</v>
      </c>
      <c r="AC82" s="11"/>
    </row>
    <row r="83" spans="1:29" x14ac:dyDescent="0.25">
      <c r="A83" s="9"/>
      <c r="B83" s="10"/>
      <c r="C83" s="10"/>
      <c r="D83" s="10"/>
      <c r="E83" s="11"/>
      <c r="F83" s="9"/>
      <c r="G83" s="10"/>
      <c r="H83" s="10"/>
      <c r="I83" s="10"/>
      <c r="J83" s="10"/>
      <c r="K83" s="10"/>
      <c r="L83" s="10" t="e">
        <f t="shared" si="3"/>
        <v>#DIV/0!</v>
      </c>
      <c r="M83" s="11"/>
      <c r="N83" s="9"/>
      <c r="O83" s="10"/>
      <c r="P83" s="10"/>
      <c r="Q83" s="10"/>
      <c r="R83" s="10"/>
      <c r="S83" s="10"/>
      <c r="T83" s="10" t="e">
        <f t="shared" si="4"/>
        <v>#DIV/0!</v>
      </c>
      <c r="U83" s="11"/>
      <c r="V83" s="9"/>
      <c r="W83" s="10"/>
      <c r="X83" s="10"/>
      <c r="Y83" s="10"/>
      <c r="Z83" s="10"/>
      <c r="AA83" s="10"/>
      <c r="AB83" s="10" t="e">
        <f t="shared" si="5"/>
        <v>#DIV/0!</v>
      </c>
      <c r="AC83" s="11"/>
    </row>
    <row r="84" spans="1:29" x14ac:dyDescent="0.25">
      <c r="A84" s="9"/>
      <c r="B84" s="10"/>
      <c r="C84" s="10"/>
      <c r="D84" s="10"/>
      <c r="E84" s="11"/>
      <c r="F84" s="9"/>
      <c r="G84" s="10"/>
      <c r="H84" s="10"/>
      <c r="I84" s="10"/>
      <c r="J84" s="10"/>
      <c r="K84" s="10"/>
      <c r="L84" s="10" t="e">
        <f t="shared" si="3"/>
        <v>#DIV/0!</v>
      </c>
      <c r="M84" s="11"/>
      <c r="N84" s="9"/>
      <c r="O84" s="10"/>
      <c r="P84" s="10"/>
      <c r="Q84" s="10"/>
      <c r="R84" s="10"/>
      <c r="S84" s="10"/>
      <c r="T84" s="10" t="e">
        <f t="shared" si="4"/>
        <v>#DIV/0!</v>
      </c>
      <c r="U84" s="11"/>
      <c r="V84" s="9"/>
      <c r="W84" s="10"/>
      <c r="X84" s="10"/>
      <c r="Y84" s="10"/>
      <c r="Z84" s="10"/>
      <c r="AA84" s="10"/>
      <c r="AB84" s="10" t="e">
        <f t="shared" si="5"/>
        <v>#DIV/0!</v>
      </c>
      <c r="AC84" s="11"/>
    </row>
    <row r="85" spans="1:29" x14ac:dyDescent="0.25">
      <c r="A85" s="9"/>
      <c r="B85" s="10"/>
      <c r="C85" s="10"/>
      <c r="D85" s="10"/>
      <c r="E85" s="11"/>
      <c r="F85" s="9"/>
      <c r="G85" s="10"/>
      <c r="H85" s="10"/>
      <c r="I85" s="10"/>
      <c r="J85" s="10"/>
      <c r="K85" s="10"/>
      <c r="L85" s="10" t="e">
        <f t="shared" si="3"/>
        <v>#DIV/0!</v>
      </c>
      <c r="M85" s="11"/>
      <c r="N85" s="9"/>
      <c r="O85" s="10"/>
      <c r="P85" s="10"/>
      <c r="Q85" s="10"/>
      <c r="R85" s="10"/>
      <c r="S85" s="10"/>
      <c r="T85" s="10" t="e">
        <f t="shared" si="4"/>
        <v>#DIV/0!</v>
      </c>
      <c r="U85" s="11"/>
      <c r="V85" s="9"/>
      <c r="W85" s="10"/>
      <c r="X85" s="10"/>
      <c r="Y85" s="10"/>
      <c r="Z85" s="10"/>
      <c r="AA85" s="10"/>
      <c r="AB85" s="10" t="e">
        <f t="shared" si="5"/>
        <v>#DIV/0!</v>
      </c>
      <c r="AC85" s="11"/>
    </row>
    <row r="86" spans="1:29" x14ac:dyDescent="0.25">
      <c r="A86" s="9"/>
      <c r="B86" s="10"/>
      <c r="C86" s="10"/>
      <c r="D86" s="10"/>
      <c r="E86" s="11"/>
      <c r="F86" s="9"/>
      <c r="G86" s="10"/>
      <c r="H86" s="10"/>
      <c r="I86" s="10"/>
      <c r="J86" s="10"/>
      <c r="K86" s="10"/>
      <c r="L86" s="10" t="e">
        <f t="shared" si="3"/>
        <v>#DIV/0!</v>
      </c>
      <c r="M86" s="11"/>
      <c r="N86" s="9"/>
      <c r="O86" s="10"/>
      <c r="P86" s="10"/>
      <c r="Q86" s="10"/>
      <c r="R86" s="10"/>
      <c r="S86" s="10"/>
      <c r="T86" s="10" t="e">
        <f t="shared" si="4"/>
        <v>#DIV/0!</v>
      </c>
      <c r="U86" s="11"/>
      <c r="V86" s="9"/>
      <c r="W86" s="10"/>
      <c r="X86" s="10"/>
      <c r="Y86" s="10"/>
      <c r="Z86" s="10"/>
      <c r="AA86" s="10"/>
      <c r="AB86" s="10" t="e">
        <f t="shared" si="5"/>
        <v>#DIV/0!</v>
      </c>
      <c r="AC86" s="11"/>
    </row>
    <row r="87" spans="1:29" x14ac:dyDescent="0.25">
      <c r="A87" s="9"/>
      <c r="B87" s="10"/>
      <c r="C87" s="10"/>
      <c r="D87" s="10"/>
      <c r="E87" s="11"/>
      <c r="F87" s="9"/>
      <c r="G87" s="10"/>
      <c r="H87" s="10"/>
      <c r="I87" s="10"/>
      <c r="J87" s="10"/>
      <c r="K87" s="10"/>
      <c r="L87" s="10" t="e">
        <f t="shared" si="3"/>
        <v>#DIV/0!</v>
      </c>
      <c r="M87" s="11"/>
      <c r="N87" s="9"/>
      <c r="O87" s="10"/>
      <c r="P87" s="10"/>
      <c r="Q87" s="10"/>
      <c r="R87" s="10"/>
      <c r="S87" s="10"/>
      <c r="T87" s="10" t="e">
        <f t="shared" si="4"/>
        <v>#DIV/0!</v>
      </c>
      <c r="U87" s="11"/>
      <c r="V87" s="9"/>
      <c r="W87" s="10"/>
      <c r="X87" s="10"/>
      <c r="Y87" s="10"/>
      <c r="Z87" s="10"/>
      <c r="AA87" s="10"/>
      <c r="AB87" s="10" t="e">
        <f t="shared" si="5"/>
        <v>#DIV/0!</v>
      </c>
      <c r="AC87" s="11"/>
    </row>
    <row r="88" spans="1:29" x14ac:dyDescent="0.25">
      <c r="A88" s="9"/>
      <c r="B88" s="10"/>
      <c r="C88" s="10"/>
      <c r="D88" s="10"/>
      <c r="E88" s="11"/>
      <c r="F88" s="9"/>
      <c r="G88" s="10"/>
      <c r="H88" s="10"/>
      <c r="I88" s="10"/>
      <c r="J88" s="10"/>
      <c r="K88" s="10"/>
      <c r="L88" s="10" t="e">
        <f t="shared" si="3"/>
        <v>#DIV/0!</v>
      </c>
      <c r="M88" s="11"/>
      <c r="N88" s="9"/>
      <c r="O88" s="10"/>
      <c r="P88" s="10"/>
      <c r="Q88" s="10"/>
      <c r="R88" s="10"/>
      <c r="S88" s="10"/>
      <c r="T88" s="10" t="e">
        <f t="shared" si="4"/>
        <v>#DIV/0!</v>
      </c>
      <c r="U88" s="11"/>
      <c r="V88" s="9"/>
      <c r="W88" s="10"/>
      <c r="X88" s="10"/>
      <c r="Y88" s="10"/>
      <c r="Z88" s="10"/>
      <c r="AA88" s="10"/>
      <c r="AB88" s="10" t="e">
        <f t="shared" si="5"/>
        <v>#DIV/0!</v>
      </c>
      <c r="AC88" s="11"/>
    </row>
    <row r="89" spans="1:29" x14ac:dyDescent="0.25">
      <c r="A89" s="9"/>
      <c r="B89" s="10"/>
      <c r="C89" s="10"/>
      <c r="D89" s="10"/>
      <c r="E89" s="11"/>
      <c r="F89" s="9"/>
      <c r="G89" s="10"/>
      <c r="H89" s="10"/>
      <c r="I89" s="10"/>
      <c r="J89" s="10"/>
      <c r="K89" s="10"/>
      <c r="L89" s="10" t="e">
        <f t="shared" si="3"/>
        <v>#DIV/0!</v>
      </c>
      <c r="M89" s="11"/>
      <c r="N89" s="9"/>
      <c r="O89" s="10"/>
      <c r="P89" s="10"/>
      <c r="Q89" s="10"/>
      <c r="R89" s="10"/>
      <c r="S89" s="10"/>
      <c r="T89" s="10" t="e">
        <f t="shared" si="4"/>
        <v>#DIV/0!</v>
      </c>
      <c r="U89" s="11"/>
      <c r="V89" s="9"/>
      <c r="W89" s="10"/>
      <c r="X89" s="10"/>
      <c r="Y89" s="10"/>
      <c r="Z89" s="10"/>
      <c r="AA89" s="10"/>
      <c r="AB89" s="10" t="e">
        <f t="shared" si="5"/>
        <v>#DIV/0!</v>
      </c>
      <c r="AC89" s="11"/>
    </row>
    <row r="90" spans="1:29" x14ac:dyDescent="0.25">
      <c r="A90" s="9"/>
      <c r="B90" s="10"/>
      <c r="C90" s="10"/>
      <c r="D90" s="10"/>
      <c r="E90" s="11"/>
      <c r="F90" s="9"/>
      <c r="G90" s="10"/>
      <c r="H90" s="10"/>
      <c r="I90" s="10"/>
      <c r="J90" s="10"/>
      <c r="K90" s="10"/>
      <c r="L90" s="10" t="e">
        <f t="shared" si="3"/>
        <v>#DIV/0!</v>
      </c>
      <c r="M90" s="11"/>
      <c r="N90" s="9"/>
      <c r="O90" s="10"/>
      <c r="P90" s="10"/>
      <c r="Q90" s="10"/>
      <c r="R90" s="10"/>
      <c r="S90" s="10"/>
      <c r="T90" s="10" t="e">
        <f t="shared" si="4"/>
        <v>#DIV/0!</v>
      </c>
      <c r="U90" s="11"/>
      <c r="V90" s="9"/>
      <c r="W90" s="10"/>
      <c r="X90" s="10"/>
      <c r="Y90" s="10"/>
      <c r="Z90" s="10"/>
      <c r="AA90" s="10"/>
      <c r="AB90" s="10" t="e">
        <f t="shared" si="5"/>
        <v>#DIV/0!</v>
      </c>
      <c r="AC90" s="11"/>
    </row>
    <row r="91" spans="1:29" x14ac:dyDescent="0.25">
      <c r="A91" s="9"/>
      <c r="B91" s="10"/>
      <c r="C91" s="10"/>
      <c r="D91" s="10"/>
      <c r="E91" s="11"/>
      <c r="F91" s="9"/>
      <c r="G91" s="10"/>
      <c r="H91" s="10"/>
      <c r="I91" s="10"/>
      <c r="J91" s="10"/>
      <c r="K91" s="10"/>
      <c r="L91" s="10" t="e">
        <f t="shared" si="3"/>
        <v>#DIV/0!</v>
      </c>
      <c r="M91" s="11"/>
      <c r="N91" s="9"/>
      <c r="O91" s="10"/>
      <c r="P91" s="10"/>
      <c r="Q91" s="10"/>
      <c r="R91" s="10"/>
      <c r="S91" s="10"/>
      <c r="T91" s="10" t="e">
        <f t="shared" si="4"/>
        <v>#DIV/0!</v>
      </c>
      <c r="U91" s="11"/>
      <c r="V91" s="9"/>
      <c r="W91" s="10"/>
      <c r="X91" s="10"/>
      <c r="Y91" s="10"/>
      <c r="Z91" s="10"/>
      <c r="AA91" s="10"/>
      <c r="AB91" s="10" t="e">
        <f t="shared" si="5"/>
        <v>#DIV/0!</v>
      </c>
      <c r="AC91" s="11"/>
    </row>
    <row r="92" spans="1:29" x14ac:dyDescent="0.25">
      <c r="A92" s="9"/>
      <c r="B92" s="10"/>
      <c r="C92" s="10"/>
      <c r="D92" s="10"/>
      <c r="E92" s="11"/>
      <c r="F92" s="9"/>
      <c r="G92" s="10"/>
      <c r="H92" s="10"/>
      <c r="I92" s="10"/>
      <c r="J92" s="10"/>
      <c r="K92" s="10"/>
      <c r="L92" s="10" t="e">
        <f t="shared" si="3"/>
        <v>#DIV/0!</v>
      </c>
      <c r="M92" s="11"/>
      <c r="N92" s="9"/>
      <c r="O92" s="10"/>
      <c r="P92" s="10"/>
      <c r="Q92" s="10"/>
      <c r="R92" s="10"/>
      <c r="S92" s="10"/>
      <c r="T92" s="10" t="e">
        <f t="shared" si="4"/>
        <v>#DIV/0!</v>
      </c>
      <c r="U92" s="11"/>
      <c r="V92" s="9"/>
      <c r="W92" s="10"/>
      <c r="X92" s="10"/>
      <c r="Y92" s="10"/>
      <c r="Z92" s="10"/>
      <c r="AA92" s="10"/>
      <c r="AB92" s="10" t="e">
        <f t="shared" si="5"/>
        <v>#DIV/0!</v>
      </c>
      <c r="AC92" s="11"/>
    </row>
    <row r="93" spans="1:29" x14ac:dyDescent="0.25">
      <c r="A93" s="9"/>
      <c r="B93" s="10"/>
      <c r="C93" s="10"/>
      <c r="D93" s="10"/>
      <c r="E93" s="11"/>
      <c r="F93" s="9"/>
      <c r="G93" s="10"/>
      <c r="H93" s="10"/>
      <c r="I93" s="10"/>
      <c r="J93" s="10"/>
      <c r="K93" s="10"/>
      <c r="L93" s="10" t="e">
        <f t="shared" si="3"/>
        <v>#DIV/0!</v>
      </c>
      <c r="M93" s="11"/>
      <c r="N93" s="9"/>
      <c r="O93" s="10"/>
      <c r="P93" s="10"/>
      <c r="Q93" s="10"/>
      <c r="R93" s="10"/>
      <c r="S93" s="10"/>
      <c r="T93" s="10" t="e">
        <f t="shared" si="4"/>
        <v>#DIV/0!</v>
      </c>
      <c r="U93" s="11"/>
      <c r="V93" s="9"/>
      <c r="W93" s="10"/>
      <c r="X93" s="10"/>
      <c r="Y93" s="10"/>
      <c r="Z93" s="10"/>
      <c r="AA93" s="10"/>
      <c r="AB93" s="10" t="e">
        <f t="shared" si="5"/>
        <v>#DIV/0!</v>
      </c>
      <c r="AC93" s="11"/>
    </row>
    <row r="94" spans="1:29" x14ac:dyDescent="0.25">
      <c r="A94" s="9"/>
      <c r="B94" s="10"/>
      <c r="C94" s="10"/>
      <c r="D94" s="10"/>
      <c r="E94" s="11"/>
      <c r="F94" s="9"/>
      <c r="G94" s="10"/>
      <c r="H94" s="10"/>
      <c r="I94" s="10"/>
      <c r="J94" s="10"/>
      <c r="K94" s="10"/>
      <c r="L94" s="10" t="e">
        <f t="shared" si="3"/>
        <v>#DIV/0!</v>
      </c>
      <c r="M94" s="11"/>
      <c r="N94" s="9"/>
      <c r="O94" s="10"/>
      <c r="P94" s="10"/>
      <c r="Q94" s="10"/>
      <c r="R94" s="10"/>
      <c r="S94" s="10"/>
      <c r="T94" s="10" t="e">
        <f t="shared" si="4"/>
        <v>#DIV/0!</v>
      </c>
      <c r="U94" s="11"/>
      <c r="V94" s="9"/>
      <c r="W94" s="10"/>
      <c r="X94" s="10"/>
      <c r="Y94" s="10"/>
      <c r="Z94" s="10"/>
      <c r="AA94" s="10"/>
      <c r="AB94" s="10" t="e">
        <f t="shared" si="5"/>
        <v>#DIV/0!</v>
      </c>
      <c r="AC94" s="11"/>
    </row>
    <row r="95" spans="1:29" x14ac:dyDescent="0.25">
      <c r="A95" s="9"/>
      <c r="B95" s="10"/>
      <c r="C95" s="10"/>
      <c r="D95" s="10"/>
      <c r="E95" s="11"/>
      <c r="F95" s="9"/>
      <c r="G95" s="10"/>
      <c r="H95" s="10"/>
      <c r="I95" s="10"/>
      <c r="J95" s="10"/>
      <c r="K95" s="10"/>
      <c r="L95" s="10" t="e">
        <f t="shared" si="3"/>
        <v>#DIV/0!</v>
      </c>
      <c r="M95" s="11"/>
      <c r="N95" s="9"/>
      <c r="O95" s="10"/>
      <c r="P95" s="10"/>
      <c r="Q95" s="10"/>
      <c r="R95" s="10"/>
      <c r="S95" s="10"/>
      <c r="T95" s="10" t="e">
        <f t="shared" si="4"/>
        <v>#DIV/0!</v>
      </c>
      <c r="U95" s="11"/>
      <c r="V95" s="9"/>
      <c r="W95" s="10"/>
      <c r="X95" s="10"/>
      <c r="Y95" s="10"/>
      <c r="Z95" s="10"/>
      <c r="AA95" s="10"/>
      <c r="AB95" s="10" t="e">
        <f t="shared" si="5"/>
        <v>#DIV/0!</v>
      </c>
      <c r="AC95" s="11"/>
    </row>
    <row r="96" spans="1:29" x14ac:dyDescent="0.25">
      <c r="A96" s="9"/>
      <c r="B96" s="10"/>
      <c r="C96" s="10"/>
      <c r="D96" s="10"/>
      <c r="E96" s="11"/>
      <c r="F96" s="9"/>
      <c r="G96" s="10"/>
      <c r="H96" s="10"/>
      <c r="I96" s="10"/>
      <c r="J96" s="10"/>
      <c r="K96" s="10"/>
      <c r="L96" s="10" t="e">
        <f t="shared" si="3"/>
        <v>#DIV/0!</v>
      </c>
      <c r="M96" s="11"/>
      <c r="N96" s="9"/>
      <c r="O96" s="10"/>
      <c r="P96" s="10"/>
      <c r="Q96" s="10"/>
      <c r="R96" s="10"/>
      <c r="S96" s="10"/>
      <c r="T96" s="10" t="e">
        <f t="shared" si="4"/>
        <v>#DIV/0!</v>
      </c>
      <c r="U96" s="11"/>
      <c r="V96" s="9"/>
      <c r="W96" s="10"/>
      <c r="X96" s="10"/>
      <c r="Y96" s="10"/>
      <c r="Z96" s="10"/>
      <c r="AA96" s="10"/>
      <c r="AB96" s="10" t="e">
        <f t="shared" si="5"/>
        <v>#DIV/0!</v>
      </c>
      <c r="AC96" s="11"/>
    </row>
    <row r="97" spans="1:29" x14ac:dyDescent="0.25">
      <c r="A97" s="9"/>
      <c r="B97" s="10"/>
      <c r="C97" s="10"/>
      <c r="D97" s="10"/>
      <c r="E97" s="11"/>
      <c r="F97" s="9"/>
      <c r="G97" s="10"/>
      <c r="H97" s="10"/>
      <c r="I97" s="10"/>
      <c r="J97" s="10"/>
      <c r="K97" s="10"/>
      <c r="L97" s="10" t="e">
        <f t="shared" si="3"/>
        <v>#DIV/0!</v>
      </c>
      <c r="M97" s="11"/>
      <c r="N97" s="9"/>
      <c r="O97" s="10"/>
      <c r="P97" s="10"/>
      <c r="Q97" s="10"/>
      <c r="R97" s="10"/>
      <c r="S97" s="10"/>
      <c r="T97" s="10" t="e">
        <f t="shared" si="4"/>
        <v>#DIV/0!</v>
      </c>
      <c r="U97" s="11"/>
      <c r="V97" s="9"/>
      <c r="W97" s="10"/>
      <c r="X97" s="10"/>
      <c r="Y97" s="10"/>
      <c r="Z97" s="10"/>
      <c r="AA97" s="10"/>
      <c r="AB97" s="10" t="e">
        <f t="shared" si="5"/>
        <v>#DIV/0!</v>
      </c>
      <c r="AC97" s="11"/>
    </row>
    <row r="98" spans="1:29" x14ac:dyDescent="0.25">
      <c r="A98" s="9"/>
      <c r="B98" s="10"/>
      <c r="C98" s="10"/>
      <c r="D98" s="10"/>
      <c r="E98" s="11"/>
      <c r="F98" s="9"/>
      <c r="G98" s="10"/>
      <c r="H98" s="10"/>
      <c r="I98" s="10"/>
      <c r="J98" s="10"/>
      <c r="K98" s="10"/>
      <c r="L98" s="10" t="e">
        <f t="shared" si="3"/>
        <v>#DIV/0!</v>
      </c>
      <c r="M98" s="11"/>
      <c r="N98" s="9"/>
      <c r="O98" s="10"/>
      <c r="P98" s="10"/>
      <c r="Q98" s="10"/>
      <c r="R98" s="10"/>
      <c r="S98" s="10"/>
      <c r="T98" s="10" t="e">
        <f t="shared" si="4"/>
        <v>#DIV/0!</v>
      </c>
      <c r="U98" s="11"/>
      <c r="V98" s="9"/>
      <c r="W98" s="10"/>
      <c r="X98" s="10"/>
      <c r="Y98" s="10"/>
      <c r="Z98" s="10"/>
      <c r="AA98" s="10"/>
      <c r="AB98" s="10" t="e">
        <f t="shared" si="5"/>
        <v>#DIV/0!</v>
      </c>
      <c r="AC98" s="11"/>
    </row>
    <row r="99" spans="1:29" x14ac:dyDescent="0.25">
      <c r="A99" s="9"/>
      <c r="B99" s="10"/>
      <c r="C99" s="10"/>
      <c r="D99" s="10"/>
      <c r="E99" s="11"/>
      <c r="F99" s="9"/>
      <c r="G99" s="10"/>
      <c r="H99" s="10"/>
      <c r="I99" s="10"/>
      <c r="J99" s="10"/>
      <c r="K99" s="10"/>
      <c r="L99" s="10" t="e">
        <f t="shared" si="3"/>
        <v>#DIV/0!</v>
      </c>
      <c r="M99" s="11"/>
      <c r="N99" s="9"/>
      <c r="O99" s="10"/>
      <c r="P99" s="10"/>
      <c r="Q99" s="10"/>
      <c r="R99" s="10"/>
      <c r="S99" s="10"/>
      <c r="T99" s="10" t="e">
        <f t="shared" si="4"/>
        <v>#DIV/0!</v>
      </c>
      <c r="U99" s="11"/>
      <c r="V99" s="9"/>
      <c r="W99" s="10"/>
      <c r="X99" s="10"/>
      <c r="Y99" s="10"/>
      <c r="Z99" s="10"/>
      <c r="AA99" s="10"/>
      <c r="AB99" s="10" t="e">
        <f t="shared" si="5"/>
        <v>#DIV/0!</v>
      </c>
      <c r="AC99" s="11"/>
    </row>
    <row r="100" spans="1:29" x14ac:dyDescent="0.25">
      <c r="A100" s="9"/>
      <c r="B100" s="10"/>
      <c r="C100" s="10"/>
      <c r="D100" s="10"/>
      <c r="E100" s="11"/>
      <c r="F100" s="9"/>
      <c r="G100" s="10"/>
      <c r="H100" s="10"/>
      <c r="I100" s="10"/>
      <c r="J100" s="10"/>
      <c r="K100" s="10"/>
      <c r="L100" s="10" t="e">
        <f t="shared" si="3"/>
        <v>#DIV/0!</v>
      </c>
      <c r="M100" s="11"/>
      <c r="N100" s="9"/>
      <c r="O100" s="10"/>
      <c r="P100" s="10"/>
      <c r="Q100" s="10"/>
      <c r="R100" s="10"/>
      <c r="S100" s="10"/>
      <c r="T100" s="10" t="e">
        <f t="shared" si="4"/>
        <v>#DIV/0!</v>
      </c>
      <c r="U100" s="11"/>
      <c r="V100" s="9"/>
      <c r="W100" s="10"/>
      <c r="X100" s="10"/>
      <c r="Y100" s="10"/>
      <c r="Z100" s="10"/>
      <c r="AA100" s="10"/>
      <c r="AB100" s="10" t="e">
        <f t="shared" si="5"/>
        <v>#DIV/0!</v>
      </c>
      <c r="AC100" s="11"/>
    </row>
    <row r="101" spans="1:29" x14ac:dyDescent="0.25">
      <c r="A101" s="9"/>
      <c r="B101" s="10"/>
      <c r="C101" s="10"/>
      <c r="D101" s="10"/>
      <c r="E101" s="11"/>
      <c r="F101" s="9"/>
      <c r="G101" s="10"/>
      <c r="H101" s="10"/>
      <c r="I101" s="10"/>
      <c r="J101" s="10"/>
      <c r="K101" s="10"/>
      <c r="L101" s="10" t="e">
        <f t="shared" si="3"/>
        <v>#DIV/0!</v>
      </c>
      <c r="M101" s="11"/>
      <c r="N101" s="9"/>
      <c r="O101" s="10"/>
      <c r="P101" s="10"/>
      <c r="Q101" s="10"/>
      <c r="R101" s="10"/>
      <c r="S101" s="10"/>
      <c r="T101" s="10" t="e">
        <f t="shared" si="4"/>
        <v>#DIV/0!</v>
      </c>
      <c r="U101" s="11"/>
      <c r="V101" s="9"/>
      <c r="W101" s="10"/>
      <c r="X101" s="10"/>
      <c r="Y101" s="10"/>
      <c r="Z101" s="10"/>
      <c r="AA101" s="10"/>
      <c r="AB101" s="10" t="e">
        <f t="shared" si="5"/>
        <v>#DIV/0!</v>
      </c>
      <c r="AC101" s="11"/>
    </row>
    <row r="102" spans="1:29" x14ac:dyDescent="0.25">
      <c r="A102" s="9"/>
      <c r="B102" s="10"/>
      <c r="C102" s="10"/>
      <c r="D102" s="10"/>
      <c r="E102" s="11"/>
      <c r="F102" s="9"/>
      <c r="G102" s="10"/>
      <c r="H102" s="10"/>
      <c r="I102" s="10"/>
      <c r="J102" s="10"/>
      <c r="K102" s="10"/>
      <c r="L102" s="10" t="e">
        <f t="shared" si="3"/>
        <v>#DIV/0!</v>
      </c>
      <c r="M102" s="11"/>
      <c r="N102" s="9"/>
      <c r="O102" s="10"/>
      <c r="P102" s="10"/>
      <c r="Q102" s="10"/>
      <c r="R102" s="10"/>
      <c r="S102" s="10"/>
      <c r="T102" s="10" t="e">
        <f t="shared" si="4"/>
        <v>#DIV/0!</v>
      </c>
      <c r="U102" s="11"/>
      <c r="V102" s="9"/>
      <c r="W102" s="10"/>
      <c r="X102" s="10"/>
      <c r="Y102" s="10"/>
      <c r="Z102" s="10"/>
      <c r="AA102" s="10"/>
      <c r="AB102" s="10" t="e">
        <f t="shared" si="5"/>
        <v>#DIV/0!</v>
      </c>
      <c r="AC102" s="11"/>
    </row>
    <row r="103" spans="1:29" ht="15.75" thickBot="1" x14ac:dyDescent="0.3">
      <c r="A103" s="12"/>
      <c r="B103" s="13"/>
      <c r="C103" s="13"/>
      <c r="D103" s="13"/>
      <c r="E103" s="30"/>
      <c r="F103" s="12"/>
      <c r="G103" s="13"/>
      <c r="H103" s="13"/>
      <c r="I103" s="13"/>
      <c r="J103" s="13"/>
      <c r="K103" s="13"/>
      <c r="L103" s="13" t="e">
        <f t="shared" si="3"/>
        <v>#DIV/0!</v>
      </c>
      <c r="M103" s="30"/>
      <c r="N103" s="12"/>
      <c r="O103" s="13"/>
      <c r="P103" s="13"/>
      <c r="Q103" s="13"/>
      <c r="R103" s="13"/>
      <c r="S103" s="13"/>
      <c r="T103" s="13" t="e">
        <f t="shared" si="4"/>
        <v>#DIV/0!</v>
      </c>
      <c r="U103" s="30"/>
      <c r="V103" s="12"/>
      <c r="W103" s="13"/>
      <c r="X103" s="13"/>
      <c r="Y103" s="13"/>
      <c r="Z103" s="13"/>
      <c r="AA103" s="13"/>
      <c r="AB103" s="13" t="e">
        <f t="shared" si="5"/>
        <v>#DIV/0!</v>
      </c>
      <c r="AC103" s="30"/>
    </row>
  </sheetData>
  <mergeCells count="3">
    <mergeCell ref="V1:AC1"/>
    <mergeCell ref="N1:U1"/>
    <mergeCell ref="F1:M1"/>
  </mergeCells>
  <conditionalFormatting sqref="F3:F103">
    <cfRule type="cellIs" dxfId="29" priority="34" operator="greaterThan">
      <formula>6.5</formula>
    </cfRule>
    <cfRule type="cellIs" dxfId="28" priority="35" operator="lessThan">
      <formula>5.5</formula>
    </cfRule>
    <cfRule type="cellIs" dxfId="27" priority="36" operator="between">
      <formula>5.8</formula>
      <formula>5.5</formula>
    </cfRule>
    <cfRule type="cellIs" dxfId="26" priority="37" operator="between">
      <formula>6.2</formula>
      <formula>6.5</formula>
    </cfRule>
    <cfRule type="cellIs" dxfId="25" priority="39" operator="between">
      <formula>5.9</formula>
      <formula>6.1</formula>
    </cfRule>
  </conditionalFormatting>
  <conditionalFormatting sqref="N3:N103">
    <cfRule type="cellIs" dxfId="24" priority="26" operator="between">
      <formula>5.9</formula>
      <formula>6.1</formula>
    </cfRule>
    <cfRule type="cellIs" dxfId="23" priority="27" operator="between">
      <formula>6.2</formula>
      <formula>6.5</formula>
    </cfRule>
    <cfRule type="cellIs" dxfId="22" priority="28" operator="between">
      <formula>5.5</formula>
      <formula>5.8</formula>
    </cfRule>
    <cfRule type="cellIs" dxfId="21" priority="29" operator="greaterThan">
      <formula>6.5</formula>
    </cfRule>
    <cfRule type="cellIs" dxfId="20" priority="30" operator="lessThan">
      <formula>5.5</formula>
    </cfRule>
  </conditionalFormatting>
  <conditionalFormatting sqref="V3:V103">
    <cfRule type="cellIs" dxfId="19" priority="18" operator="between">
      <formula>6.2</formula>
      <formula>6.5</formula>
    </cfRule>
    <cfRule type="cellIs" dxfId="18" priority="19" operator="between">
      <formula>5.5</formula>
      <formula>5.8</formula>
    </cfRule>
    <cfRule type="cellIs" dxfId="17" priority="20" operator="between">
      <formula>5.9</formula>
      <formula>6.1</formula>
    </cfRule>
    <cfRule type="cellIs" dxfId="16" priority="21" operator="greaterThan">
      <formula>6.5</formula>
    </cfRule>
    <cfRule type="cellIs" dxfId="15" priority="22" operator="lessThan">
      <formula>5.5</formula>
    </cfRule>
  </conditionalFormatting>
  <conditionalFormatting sqref="AB3:AB103">
    <cfRule type="cellIs" dxfId="14" priority="1" operator="between">
      <formula>35</formula>
      <formula>40</formula>
    </cfRule>
    <cfRule type="cellIs" dxfId="13" priority="2" operator="greaterThan">
      <formula>40</formula>
    </cfRule>
    <cfRule type="cellIs" dxfId="12" priority="15" operator="lessThan">
      <formula>20</formula>
    </cfRule>
    <cfRule type="cellIs" dxfId="11" priority="16" operator="between">
      <formula>20</formula>
      <formula>25</formula>
    </cfRule>
    <cfRule type="cellIs" dxfId="10" priority="17" operator="between">
      <formula>25</formula>
      <formula>35</formula>
    </cfRule>
  </conditionalFormatting>
  <conditionalFormatting sqref="L3:L103">
    <cfRule type="cellIs" dxfId="9" priority="8" operator="greaterThan">
      <formula>40</formula>
    </cfRule>
    <cfRule type="cellIs" dxfId="8" priority="9" operator="lessThan">
      <formula>20</formula>
    </cfRule>
    <cfRule type="cellIs" dxfId="7" priority="10" operator="between">
      <formula>35</formula>
      <formula>40</formula>
    </cfRule>
    <cfRule type="cellIs" dxfId="6" priority="11" operator="between">
      <formula>20</formula>
      <formula>25</formula>
    </cfRule>
    <cfRule type="cellIs" dxfId="5" priority="12" operator="between">
      <formula>25</formula>
      <formula>35</formula>
    </cfRule>
  </conditionalFormatting>
  <conditionalFormatting sqref="T3:T103">
    <cfRule type="cellIs" dxfId="4" priority="3" operator="greaterThan">
      <formula>40</formula>
    </cfRule>
    <cfRule type="cellIs" dxfId="3" priority="4" operator="lessThan">
      <formula>20</formula>
    </cfRule>
    <cfRule type="cellIs" dxfId="2" priority="5" operator="between">
      <formula>35</formula>
      <formula>40</formula>
    </cfRule>
    <cfRule type="cellIs" dxfId="1" priority="6" operator="between">
      <formula>20</formula>
      <formula>25</formula>
    </cfRule>
    <cfRule type="cellIs" dxfId="0" priority="7" operator="between">
      <formula>25</formula>
      <formula>35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T1" zoomScale="90" zoomScaleNormal="90" workbookViewId="0">
      <selection activeCell="AO14" sqref="AO1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Costings</vt:lpstr>
      <vt:lpstr>Useage</vt:lpstr>
      <vt:lpstr>Grow Data</vt:lpstr>
      <vt:lpstr>Graphs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2017-05-25T10:03:53Z</cp:lastPrinted>
  <dcterms:created xsi:type="dcterms:W3CDTF">2017-05-25T06:01:07Z</dcterms:created>
  <dcterms:modified xsi:type="dcterms:W3CDTF">2018-04-07T10:50:14Z</dcterms:modified>
</cp:coreProperties>
</file>