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hua\Desktop\"/>
    </mc:Choice>
  </mc:AlternateContent>
  <bookViews>
    <workbookView xWindow="0" yWindow="0" windowWidth="11520" windowHeight="6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1" l="1"/>
  <c r="K24" i="1"/>
  <c r="K23" i="1"/>
  <c r="K22" i="1"/>
  <c r="K14" i="1"/>
  <c r="K25" i="1" l="1"/>
  <c r="D30" i="1"/>
  <c r="H30" i="1" l="1"/>
  <c r="K27" i="1" s="1"/>
  <c r="K7" i="1" l="1"/>
  <c r="H18" i="1" l="1"/>
  <c r="K29" i="1" s="1"/>
  <c r="K17" i="1"/>
  <c r="K16" i="1"/>
  <c r="K15" i="1"/>
  <c r="K13" i="1"/>
  <c r="H9" i="1"/>
  <c r="K8" i="1"/>
  <c r="K6" i="1"/>
  <c r="K5" i="1"/>
  <c r="E25" i="1"/>
  <c r="E24" i="1"/>
  <c r="E23" i="1"/>
  <c r="E22" i="1"/>
  <c r="E21" i="1"/>
  <c r="E20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B26" i="1"/>
  <c r="B16" i="1"/>
  <c r="K9" i="1" l="1"/>
  <c r="K18" i="1"/>
  <c r="E26" i="1"/>
  <c r="E16" i="1"/>
  <c r="K30" i="1" l="1"/>
</calcChain>
</file>

<file path=xl/sharedStrings.xml><?xml version="1.0" encoding="utf-8"?>
<sst xmlns="http://schemas.openxmlformats.org/spreadsheetml/2006/main" count="100" uniqueCount="69">
  <si>
    <t>FloraMicro</t>
  </si>
  <si>
    <t>FloraGro</t>
  </si>
  <si>
    <t>FloraBloom</t>
  </si>
  <si>
    <t>RapidStart</t>
  </si>
  <si>
    <t>Liquid KoolBloom</t>
  </si>
  <si>
    <t>Floralicious Plus</t>
  </si>
  <si>
    <t>FloraKleen</t>
  </si>
  <si>
    <t>Armor Si</t>
  </si>
  <si>
    <t>Diamond Nectar</t>
  </si>
  <si>
    <t>FloraBlend</t>
  </si>
  <si>
    <t>CALiMAGic</t>
  </si>
  <si>
    <t>Terpinator</t>
  </si>
  <si>
    <t>pH Up</t>
  </si>
  <si>
    <t>pH Down</t>
  </si>
  <si>
    <t>Nutrients &amp; Supplements</t>
  </si>
  <si>
    <t>Consumables</t>
  </si>
  <si>
    <t>Price ($)</t>
  </si>
  <si>
    <t>Size (ml)</t>
  </si>
  <si>
    <t>Quantity Used (ml)</t>
  </si>
  <si>
    <t>pH Electrode Storage</t>
  </si>
  <si>
    <t>pH Buffer4.0</t>
  </si>
  <si>
    <t>Electrode Cleaner</t>
  </si>
  <si>
    <t>pH Buffer 7.0</t>
  </si>
  <si>
    <t>TOTAL</t>
  </si>
  <si>
    <t>Cost for grow ($)</t>
  </si>
  <si>
    <t>Electrical - Germination</t>
  </si>
  <si>
    <t>Item</t>
  </si>
  <si>
    <t>Electrical Item</t>
  </si>
  <si>
    <t>Wattage</t>
  </si>
  <si>
    <t>Hours used per day</t>
  </si>
  <si>
    <t>Days Used</t>
  </si>
  <si>
    <t>Cost Per kW Hour ($)</t>
  </si>
  <si>
    <t>Heat Mat</t>
  </si>
  <si>
    <t>Fan</t>
  </si>
  <si>
    <t>Climate Controller</t>
  </si>
  <si>
    <t>Electrical - Grow</t>
  </si>
  <si>
    <t>Days used</t>
  </si>
  <si>
    <t>Light - 600W HPS</t>
  </si>
  <si>
    <t>GROW TOTAL ($)</t>
  </si>
  <si>
    <t>YIELD (g)</t>
  </si>
  <si>
    <t>$ per G</t>
  </si>
  <si>
    <t>Water Used (L)</t>
  </si>
  <si>
    <t>Cost per kL ($)</t>
  </si>
  <si>
    <t xml:space="preserve"> Cost for grow ($)</t>
  </si>
  <si>
    <t>Quantity</t>
  </si>
  <si>
    <t>G per total Watt</t>
  </si>
  <si>
    <t>Exhaust Fan - Hyper 6" 315cfm</t>
  </si>
  <si>
    <t>Air Circulation 1 - 6" clip on</t>
  </si>
  <si>
    <t>Air Circulation 2 - 6" clip on</t>
  </si>
  <si>
    <t>Light -T5</t>
  </si>
  <si>
    <t>A</t>
  </si>
  <si>
    <t>U</t>
  </si>
  <si>
    <t>T</t>
  </si>
  <si>
    <t>O</t>
  </si>
  <si>
    <t>F</t>
  </si>
  <si>
    <t>G</t>
  </si>
  <si>
    <t>H</t>
  </si>
  <si>
    <t>N</t>
  </si>
  <si>
    <t>K</t>
  </si>
  <si>
    <t>S</t>
  </si>
  <si>
    <t>5kg Nutrifield coco brick</t>
  </si>
  <si>
    <t>Grow Medium</t>
  </si>
  <si>
    <t>R</t>
  </si>
  <si>
    <t>Y</t>
  </si>
  <si>
    <t>D</t>
  </si>
  <si>
    <t>E</t>
  </si>
  <si>
    <t>Electrical - Drying</t>
  </si>
  <si>
    <t>OZBUD</t>
  </si>
  <si>
    <t>FloraNectar (Sugar Cane)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</si>
</sst>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" xfId="0" applyFill="1" applyBorder="1"/>
    <xf numFmtId="0" fontId="0" fillId="0" borderId="16" xfId="0" applyBorder="1"/>
    <xf numFmtId="0" fontId="0" fillId="0" borderId="18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2" borderId="20" xfId="0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="83" zoomScaleNormal="83" workbookViewId="0">
      <selection activeCell="L25" sqref="L25"/>
    </sheetView>
  </sheetViews>
  <sheetFormatPr defaultRowHeight="15" x14ac:dyDescent="0.25"/>
  <cols>
    <col min="1" max="1" width="25.5703125" customWidth="1"/>
    <col min="2" max="2" width="8.7109375" customWidth="1"/>
    <col min="3" max="3" width="10" customWidth="1"/>
    <col min="4" max="4" width="19" customWidth="1"/>
    <col min="5" max="5" width="17.28515625" customWidth="1"/>
    <col min="6" max="6" width="14.85546875" customWidth="1"/>
    <col min="7" max="7" width="29.5703125" customWidth="1"/>
    <col min="8" max="8" width="9.140625" customWidth="1"/>
    <col min="9" max="9" width="20.28515625" customWidth="1"/>
    <col min="10" max="10" width="16" customWidth="1"/>
    <col min="11" max="11" width="17.42578125" customWidth="1"/>
  </cols>
  <sheetData>
    <row r="1" spans="1:11" ht="15.75" thickBot="1" x14ac:dyDescent="0.3">
      <c r="A1" s="1" t="s">
        <v>14</v>
      </c>
      <c r="F1" s="24" t="s">
        <v>50</v>
      </c>
      <c r="G1" s="1" t="s">
        <v>31</v>
      </c>
      <c r="H1" s="1">
        <v>0.26064999999999999</v>
      </c>
    </row>
    <row r="2" spans="1:11" ht="15.75" thickBot="1" x14ac:dyDescent="0.3">
      <c r="A2" s="1" t="s">
        <v>26</v>
      </c>
      <c r="B2" s="27" t="s">
        <v>16</v>
      </c>
      <c r="C2" s="27" t="s">
        <v>17</v>
      </c>
      <c r="D2" s="27" t="s">
        <v>18</v>
      </c>
      <c r="E2" s="27" t="s">
        <v>24</v>
      </c>
      <c r="F2" s="25" t="s">
        <v>51</v>
      </c>
    </row>
    <row r="3" spans="1:11" ht="15.75" thickBot="1" x14ac:dyDescent="0.3">
      <c r="A3" s="3" t="s">
        <v>0</v>
      </c>
      <c r="B3" s="6">
        <v>25</v>
      </c>
      <c r="C3" s="7">
        <v>946</v>
      </c>
      <c r="D3" s="7">
        <v>409</v>
      </c>
      <c r="E3" s="8">
        <f t="shared" ref="E3:E15" si="0">(D3/C3)*B3</f>
        <v>10.808668076109937</v>
      </c>
      <c r="F3" s="24" t="s">
        <v>52</v>
      </c>
      <c r="G3" s="1" t="s">
        <v>25</v>
      </c>
    </row>
    <row r="4" spans="1:11" ht="15.75" thickBot="1" x14ac:dyDescent="0.3">
      <c r="A4" s="4" t="s">
        <v>1</v>
      </c>
      <c r="B4" s="9">
        <v>22.5</v>
      </c>
      <c r="C4" s="10">
        <v>946</v>
      </c>
      <c r="D4" s="10">
        <v>190</v>
      </c>
      <c r="E4" s="11">
        <f t="shared" si="0"/>
        <v>4.5190274841437628</v>
      </c>
      <c r="F4" s="24" t="s">
        <v>53</v>
      </c>
      <c r="G4" s="1" t="s">
        <v>27</v>
      </c>
      <c r="H4" s="1" t="s">
        <v>28</v>
      </c>
      <c r="I4" s="1" t="s">
        <v>29</v>
      </c>
      <c r="J4" s="26" t="s">
        <v>30</v>
      </c>
      <c r="K4" s="1" t="s">
        <v>24</v>
      </c>
    </row>
    <row r="5" spans="1:11" x14ac:dyDescent="0.25">
      <c r="A5" s="4" t="s">
        <v>2</v>
      </c>
      <c r="B5" s="9">
        <v>22.5</v>
      </c>
      <c r="C5" s="10">
        <v>946</v>
      </c>
      <c r="D5" s="10">
        <v>547</v>
      </c>
      <c r="E5" s="11">
        <f t="shared" si="0"/>
        <v>13.010042283298096</v>
      </c>
      <c r="F5" s="24"/>
      <c r="G5" s="17" t="s">
        <v>32</v>
      </c>
      <c r="H5" s="6">
        <v>30</v>
      </c>
      <c r="I5" s="7">
        <v>12</v>
      </c>
      <c r="J5" s="7">
        <v>4</v>
      </c>
      <c r="K5" s="8">
        <f>(H5/1000)*I5*J5*H1</f>
        <v>0.375336</v>
      </c>
    </row>
    <row r="6" spans="1:11" x14ac:dyDescent="0.25">
      <c r="A6" s="4" t="s">
        <v>3</v>
      </c>
      <c r="B6" s="9">
        <v>65</v>
      </c>
      <c r="C6" s="10">
        <v>275</v>
      </c>
      <c r="D6" s="10">
        <v>108</v>
      </c>
      <c r="E6" s="11">
        <f t="shared" si="0"/>
        <v>25.527272727272727</v>
      </c>
      <c r="F6" s="24" t="s">
        <v>50</v>
      </c>
      <c r="G6" s="4" t="s">
        <v>33</v>
      </c>
      <c r="H6" s="9">
        <v>30</v>
      </c>
      <c r="I6" s="10">
        <v>12</v>
      </c>
      <c r="J6" s="10">
        <v>4</v>
      </c>
      <c r="K6" s="11">
        <f>(H6/1000)*I6*J6*H1</f>
        <v>0.375336</v>
      </c>
    </row>
    <row r="7" spans="1:11" x14ac:dyDescent="0.25">
      <c r="A7" s="4" t="s">
        <v>4</v>
      </c>
      <c r="B7" s="9">
        <v>32.5</v>
      </c>
      <c r="C7" s="10">
        <v>946</v>
      </c>
      <c r="D7" s="10">
        <v>130</v>
      </c>
      <c r="E7" s="11">
        <f t="shared" si="0"/>
        <v>4.4661733615221983</v>
      </c>
      <c r="F7" s="24" t="s">
        <v>54</v>
      </c>
      <c r="G7" s="4" t="s">
        <v>34</v>
      </c>
      <c r="H7" s="9">
        <v>2</v>
      </c>
      <c r="I7" s="10">
        <v>24</v>
      </c>
      <c r="J7" s="10">
        <v>4</v>
      </c>
      <c r="K7" s="11">
        <f>(H7/1000)*I7*J7*H1</f>
        <v>5.00448E-2</v>
      </c>
    </row>
    <row r="8" spans="1:11" ht="15.75" thickBot="1" x14ac:dyDescent="0.3">
      <c r="A8" s="4" t="s">
        <v>5</v>
      </c>
      <c r="B8" s="9">
        <v>38.5</v>
      </c>
      <c r="C8" s="10">
        <v>237</v>
      </c>
      <c r="D8" s="10">
        <v>102</v>
      </c>
      <c r="E8" s="11">
        <f t="shared" si="0"/>
        <v>16.569620253164558</v>
      </c>
      <c r="F8" s="24" t="s">
        <v>55</v>
      </c>
      <c r="G8" s="4" t="s">
        <v>49</v>
      </c>
      <c r="H8" s="12">
        <v>18</v>
      </c>
      <c r="I8" s="13">
        <v>24</v>
      </c>
      <c r="J8" s="13">
        <v>4</v>
      </c>
      <c r="K8" s="18">
        <f>(H8/1000)*I8*J8*H1</f>
        <v>0.45040319999999995</v>
      </c>
    </row>
    <row r="9" spans="1:11" ht="15.75" thickBot="1" x14ac:dyDescent="0.3">
      <c r="A9" s="4" t="s">
        <v>6</v>
      </c>
      <c r="B9" s="9">
        <v>25</v>
      </c>
      <c r="C9" s="10">
        <v>946</v>
      </c>
      <c r="D9" s="10">
        <v>178</v>
      </c>
      <c r="E9" s="11">
        <f t="shared" si="0"/>
        <v>4.7040169133192391</v>
      </c>
      <c r="F9" s="24" t="s">
        <v>56</v>
      </c>
      <c r="G9" s="5" t="s">
        <v>23</v>
      </c>
      <c r="H9" s="15">
        <f>H5+H6+H7+H8</f>
        <v>80</v>
      </c>
      <c r="K9" s="19">
        <f>K5+K6+K7+K8</f>
        <v>1.25112</v>
      </c>
    </row>
    <row r="10" spans="1:11" ht="15.75" thickBot="1" x14ac:dyDescent="0.3">
      <c r="A10" s="4" t="s">
        <v>7</v>
      </c>
      <c r="B10" s="9">
        <v>29.5</v>
      </c>
      <c r="C10" s="10">
        <v>946</v>
      </c>
      <c r="D10" s="10">
        <v>117</v>
      </c>
      <c r="E10" s="11">
        <f t="shared" si="0"/>
        <v>3.6485200845665964</v>
      </c>
      <c r="F10" s="24" t="s">
        <v>50</v>
      </c>
    </row>
    <row r="11" spans="1:11" ht="15.75" thickBot="1" x14ac:dyDescent="0.3">
      <c r="A11" s="4" t="s">
        <v>8</v>
      </c>
      <c r="B11" s="9">
        <v>26.5</v>
      </c>
      <c r="C11" s="10">
        <v>946</v>
      </c>
      <c r="D11" s="10">
        <v>207</v>
      </c>
      <c r="E11" s="11">
        <f t="shared" si="0"/>
        <v>5.7986257928118397</v>
      </c>
      <c r="F11" s="24" t="s">
        <v>57</v>
      </c>
      <c r="G11" s="14" t="s">
        <v>35</v>
      </c>
    </row>
    <row r="12" spans="1:11" ht="15.75" thickBot="1" x14ac:dyDescent="0.3">
      <c r="A12" s="4" t="s">
        <v>9</v>
      </c>
      <c r="B12" s="9">
        <v>25</v>
      </c>
      <c r="C12" s="10">
        <v>946</v>
      </c>
      <c r="D12" s="10">
        <v>171</v>
      </c>
      <c r="E12" s="11">
        <f t="shared" si="0"/>
        <v>4.5190274841437628</v>
      </c>
      <c r="F12" s="24"/>
      <c r="G12" s="1" t="s">
        <v>27</v>
      </c>
      <c r="H12" s="1" t="s">
        <v>28</v>
      </c>
      <c r="I12" s="1" t="s">
        <v>29</v>
      </c>
      <c r="J12" s="27" t="s">
        <v>36</v>
      </c>
      <c r="K12" s="1" t="s">
        <v>24</v>
      </c>
    </row>
    <row r="13" spans="1:11" x14ac:dyDescent="0.25">
      <c r="A13" s="4" t="s">
        <v>10</v>
      </c>
      <c r="B13" s="9">
        <v>25</v>
      </c>
      <c r="C13" s="10">
        <v>946</v>
      </c>
      <c r="D13" s="10">
        <v>411</v>
      </c>
      <c r="E13" s="11">
        <f t="shared" si="0"/>
        <v>10.861522198731501</v>
      </c>
      <c r="F13" s="24" t="s">
        <v>58</v>
      </c>
      <c r="G13" s="3" t="s">
        <v>37</v>
      </c>
      <c r="H13" s="6">
        <v>630</v>
      </c>
      <c r="I13" s="7">
        <v>24</v>
      </c>
      <c r="J13" s="7">
        <v>71</v>
      </c>
      <c r="K13" s="8">
        <f>(H13/1000)*I13*J13*H1</f>
        <v>279.81298799999996</v>
      </c>
    </row>
    <row r="14" spans="1:11" x14ac:dyDescent="0.25">
      <c r="A14" s="4" t="s">
        <v>68</v>
      </c>
      <c r="B14" s="9">
        <v>29.5</v>
      </c>
      <c r="C14" s="10">
        <v>946</v>
      </c>
      <c r="D14" s="10">
        <v>341</v>
      </c>
      <c r="E14" s="11">
        <f t="shared" si="0"/>
        <v>10.633720930232558</v>
      </c>
      <c r="F14" s="24" t="s">
        <v>51</v>
      </c>
      <c r="G14" s="4" t="s">
        <v>46</v>
      </c>
      <c r="H14" s="9">
        <v>35</v>
      </c>
      <c r="I14" s="10">
        <v>24</v>
      </c>
      <c r="J14" s="10">
        <v>71</v>
      </c>
      <c r="K14" s="11">
        <f>(H14/1000)*I14*J14*H1</f>
        <v>15.545166000000002</v>
      </c>
    </row>
    <row r="15" spans="1:11" ht="15.75" thickBot="1" x14ac:dyDescent="0.3">
      <c r="A15" s="5" t="s">
        <v>11</v>
      </c>
      <c r="B15" s="12">
        <v>85</v>
      </c>
      <c r="C15" s="13">
        <v>1000</v>
      </c>
      <c r="D15" s="13">
        <v>0</v>
      </c>
      <c r="E15" s="18">
        <f t="shared" si="0"/>
        <v>0</v>
      </c>
      <c r="F15" s="24" t="s">
        <v>59</v>
      </c>
      <c r="G15" s="4" t="s">
        <v>47</v>
      </c>
      <c r="H15" s="9">
        <v>20</v>
      </c>
      <c r="I15" s="10">
        <v>24</v>
      </c>
      <c r="J15" s="10">
        <v>71</v>
      </c>
      <c r="K15" s="11">
        <f>(H15/1000)*I15*J15*H1</f>
        <v>8.8829519999999995</v>
      </c>
    </row>
    <row r="16" spans="1:11" ht="15.75" thickBot="1" x14ac:dyDescent="0.3">
      <c r="A16" s="1" t="s">
        <v>23</v>
      </c>
      <c r="B16" s="1">
        <f>B3+B4+B5+B6+B7+B8+B9+B10+B11+B12+B13+B14+B15</f>
        <v>451.5</v>
      </c>
      <c r="E16" s="19">
        <f>E3+E4+E5+E6+E7+E8+E9+E10+E11+E12+E13+E14+E15</f>
        <v>115.06623758931677</v>
      </c>
      <c r="F16" s="24" t="s">
        <v>56</v>
      </c>
      <c r="G16" s="4" t="s">
        <v>48</v>
      </c>
      <c r="H16" s="9">
        <v>20</v>
      </c>
      <c r="I16" s="10">
        <v>24</v>
      </c>
      <c r="J16" s="10">
        <v>71</v>
      </c>
      <c r="K16" s="11">
        <f>(H16/1000)*I16*J16*H1</f>
        <v>8.8829519999999995</v>
      </c>
    </row>
    <row r="17" spans="1:11" ht="15.75" thickBot="1" x14ac:dyDescent="0.3">
      <c r="F17" s="24"/>
      <c r="G17" s="5" t="s">
        <v>34</v>
      </c>
      <c r="H17" s="12">
        <v>2</v>
      </c>
      <c r="I17" s="13">
        <v>24</v>
      </c>
      <c r="J17" s="13">
        <v>71</v>
      </c>
      <c r="K17" s="18">
        <f>(H17/1000)*I17*J17*H1</f>
        <v>0.88829519999999995</v>
      </c>
    </row>
    <row r="18" spans="1:11" ht="15.75" thickBot="1" x14ac:dyDescent="0.3">
      <c r="A18" s="1" t="s">
        <v>15</v>
      </c>
      <c r="F18" s="24" t="s">
        <v>62</v>
      </c>
      <c r="G18" s="1" t="s">
        <v>23</v>
      </c>
      <c r="H18" s="15">
        <f>H13+H14+H15+H16+H17</f>
        <v>707</v>
      </c>
      <c r="K18" s="19">
        <f>K13+K14+K15+K16+K17</f>
        <v>314.01235319999995</v>
      </c>
    </row>
    <row r="19" spans="1:11" ht="15.75" thickBot="1" x14ac:dyDescent="0.3">
      <c r="A19" s="16" t="s">
        <v>26</v>
      </c>
      <c r="B19" s="27" t="s">
        <v>16</v>
      </c>
      <c r="C19" s="27" t="s">
        <v>17</v>
      </c>
      <c r="D19" s="27" t="s">
        <v>18</v>
      </c>
      <c r="E19" s="27" t="s">
        <v>24</v>
      </c>
      <c r="F19" s="25" t="s">
        <v>63</v>
      </c>
    </row>
    <row r="20" spans="1:11" ht="15.75" thickBot="1" x14ac:dyDescent="0.3">
      <c r="A20" s="3" t="s">
        <v>12</v>
      </c>
      <c r="B20" s="6">
        <v>7.5</v>
      </c>
      <c r="C20" s="7">
        <v>250</v>
      </c>
      <c r="D20" s="7">
        <v>50</v>
      </c>
      <c r="E20" s="8">
        <f t="shared" ref="E20:E25" si="1">(D20/C20)*B20</f>
        <v>1.5</v>
      </c>
      <c r="F20" s="25" t="s">
        <v>64</v>
      </c>
      <c r="G20" s="14" t="s">
        <v>66</v>
      </c>
    </row>
    <row r="21" spans="1:11" ht="15.75" thickBot="1" x14ac:dyDescent="0.3">
      <c r="A21" s="4" t="s">
        <v>13</v>
      </c>
      <c r="B21" s="9">
        <v>7.95</v>
      </c>
      <c r="C21" s="10">
        <v>250</v>
      </c>
      <c r="D21" s="10">
        <v>50</v>
      </c>
      <c r="E21" s="11">
        <f t="shared" si="1"/>
        <v>1.59</v>
      </c>
      <c r="F21" s="25" t="s">
        <v>65</v>
      </c>
      <c r="G21" s="1" t="s">
        <v>27</v>
      </c>
      <c r="H21" s="1" t="s">
        <v>28</v>
      </c>
      <c r="I21" s="1" t="s">
        <v>29</v>
      </c>
      <c r="J21" s="1" t="s">
        <v>30</v>
      </c>
      <c r="K21" s="1" t="s">
        <v>24</v>
      </c>
    </row>
    <row r="22" spans="1:11" x14ac:dyDescent="0.25">
      <c r="A22" s="4" t="s">
        <v>19</v>
      </c>
      <c r="B22" s="9">
        <v>8.5</v>
      </c>
      <c r="C22" s="10">
        <v>250</v>
      </c>
      <c r="D22" s="10">
        <v>124</v>
      </c>
      <c r="E22" s="11">
        <f t="shared" si="1"/>
        <v>4.2160000000000002</v>
      </c>
      <c r="F22" s="25" t="s">
        <v>62</v>
      </c>
      <c r="G22" s="3" t="s">
        <v>46</v>
      </c>
      <c r="H22" s="6">
        <v>35</v>
      </c>
      <c r="I22" s="7">
        <v>24</v>
      </c>
      <c r="J22" s="7">
        <v>9</v>
      </c>
      <c r="K22" s="8">
        <f>(H22/1000)*I22*J22*H1</f>
        <v>1.9705140000000001</v>
      </c>
    </row>
    <row r="23" spans="1:11" x14ac:dyDescent="0.25">
      <c r="A23" s="4" t="s">
        <v>20</v>
      </c>
      <c r="B23" s="9">
        <v>7.5</v>
      </c>
      <c r="C23" s="10">
        <v>250</v>
      </c>
      <c r="D23" s="10">
        <v>90</v>
      </c>
      <c r="E23" s="11">
        <f t="shared" si="1"/>
        <v>2.6999999999999997</v>
      </c>
      <c r="F23" s="24"/>
      <c r="G23" s="4" t="s">
        <v>47</v>
      </c>
      <c r="H23" s="9">
        <v>20</v>
      </c>
      <c r="I23" s="10">
        <v>24</v>
      </c>
      <c r="J23" s="10">
        <v>9</v>
      </c>
      <c r="K23" s="11">
        <f>(H23/1000)*I23*J23*H1</f>
        <v>1.1260080000000001</v>
      </c>
    </row>
    <row r="24" spans="1:11" ht="15.75" thickBot="1" x14ac:dyDescent="0.3">
      <c r="A24" s="4" t="s">
        <v>22</v>
      </c>
      <c r="B24" s="9">
        <v>7.5</v>
      </c>
      <c r="C24" s="10">
        <v>250</v>
      </c>
      <c r="D24" s="10">
        <v>90</v>
      </c>
      <c r="E24" s="11">
        <f t="shared" si="1"/>
        <v>2.6999999999999997</v>
      </c>
      <c r="F24" s="24">
        <v>2</v>
      </c>
      <c r="G24" s="5" t="s">
        <v>48</v>
      </c>
      <c r="H24" s="12">
        <v>20</v>
      </c>
      <c r="I24" s="13">
        <v>24</v>
      </c>
      <c r="J24" s="13">
        <v>9</v>
      </c>
      <c r="K24" s="18">
        <f>(H24/1000)*I24*J24*H1</f>
        <v>1.1260080000000001</v>
      </c>
    </row>
    <row r="25" spans="1:11" ht="15.75" thickBot="1" x14ac:dyDescent="0.3">
      <c r="A25" s="5" t="s">
        <v>21</v>
      </c>
      <c r="B25" s="12">
        <v>9</v>
      </c>
      <c r="C25" s="13">
        <v>250</v>
      </c>
      <c r="D25" s="13">
        <v>90</v>
      </c>
      <c r="E25" s="18">
        <f t="shared" si="1"/>
        <v>3.2399999999999998</v>
      </c>
      <c r="F25" s="24">
        <v>0</v>
      </c>
      <c r="G25" s="21" t="s">
        <v>23</v>
      </c>
      <c r="H25" s="1">
        <f>H22+H23+H24</f>
        <v>75</v>
      </c>
      <c r="K25" s="19">
        <f>K22+K23+K24</f>
        <v>4.2225300000000008</v>
      </c>
    </row>
    <row r="26" spans="1:11" ht="15.75" thickBot="1" x14ac:dyDescent="0.3">
      <c r="A26" s="16" t="s">
        <v>23</v>
      </c>
      <c r="B26" s="15">
        <f>B20+B21+B22+B23+B24+B25</f>
        <v>47.95</v>
      </c>
      <c r="E26" s="19">
        <f>E20+E21+E22+E23+E24+E25</f>
        <v>15.946</v>
      </c>
      <c r="F26" s="24">
        <v>1</v>
      </c>
    </row>
    <row r="27" spans="1:11" ht="15.75" thickBot="1" x14ac:dyDescent="0.3">
      <c r="F27" s="25">
        <v>7</v>
      </c>
      <c r="J27" s="22" t="s">
        <v>38</v>
      </c>
      <c r="K27" s="1">
        <f>E16+E26+K18+K9+H30+D30+K25</f>
        <v>465.64810818931676</v>
      </c>
    </row>
    <row r="28" spans="1:11" ht="15.75" thickBot="1" x14ac:dyDescent="0.3">
      <c r="A28" s="1" t="s">
        <v>61</v>
      </c>
      <c r="G28" s="1" t="s">
        <v>41</v>
      </c>
      <c r="H28" s="1">
        <v>637</v>
      </c>
      <c r="J28" s="23" t="s">
        <v>39</v>
      </c>
      <c r="K28" s="15"/>
    </row>
    <row r="29" spans="1:11" ht="15.75" thickBot="1" x14ac:dyDescent="0.3">
      <c r="A29" s="28" t="s">
        <v>26</v>
      </c>
      <c r="B29" s="1" t="s">
        <v>16</v>
      </c>
      <c r="C29" s="1" t="s">
        <v>44</v>
      </c>
      <c r="D29" s="14" t="s">
        <v>24</v>
      </c>
      <c r="F29" s="24" t="s">
        <v>67</v>
      </c>
      <c r="G29" s="1" t="s">
        <v>42</v>
      </c>
      <c r="H29" s="14">
        <v>1.0202</v>
      </c>
      <c r="J29" s="23" t="s">
        <v>45</v>
      </c>
      <c r="K29" s="1">
        <f>K28/H18</f>
        <v>0</v>
      </c>
    </row>
    <row r="30" spans="1:11" ht="15.75" thickBot="1" x14ac:dyDescent="0.3">
      <c r="A30" s="1" t="s">
        <v>60</v>
      </c>
      <c r="B30" s="2">
        <v>14.5</v>
      </c>
      <c r="C30" s="20">
        <v>1</v>
      </c>
      <c r="D30" s="19">
        <f>B30*C30</f>
        <v>14.5</v>
      </c>
      <c r="G30" s="21" t="s">
        <v>43</v>
      </c>
      <c r="H30" s="19">
        <f>(H28/1000)*H29</f>
        <v>0.64986739999999998</v>
      </c>
      <c r="J30" s="23" t="s">
        <v>40</v>
      </c>
      <c r="K30" s="1" t="e">
        <f>K27/K28</f>
        <v>#DIV/0!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2017-05-25T10:03:53Z</cp:lastPrinted>
  <dcterms:created xsi:type="dcterms:W3CDTF">2017-05-25T06:01:07Z</dcterms:created>
  <dcterms:modified xsi:type="dcterms:W3CDTF">2017-06-13T00:07:41Z</dcterms:modified>
</cp:coreProperties>
</file>